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360" windowWidth="15600" windowHeight="7650"/>
  </bookViews>
  <sheets>
    <sheet name="Feuil1" sheetId="1" r:id="rId1"/>
    <sheet name="Feuil2" sheetId="2" r:id="rId2"/>
    <sheet name="Feuil3" sheetId="3" r:id="rId3"/>
  </sheets>
  <calcPr calcId="144525"/>
</workbook>
</file>

<file path=xl/calcChain.xml><?xml version="1.0" encoding="utf-8"?>
<calcChain xmlns="http://schemas.openxmlformats.org/spreadsheetml/2006/main">
  <c r="M81" i="1" l="1"/>
  <c r="J81" i="1"/>
  <c r="M80" i="1"/>
  <c r="J80" i="1"/>
  <c r="M79" i="1"/>
  <c r="J79" i="1"/>
  <c r="V78" i="1"/>
  <c r="X78" i="1" s="1"/>
  <c r="M78" i="1"/>
  <c r="J78" i="1"/>
  <c r="V77" i="1"/>
  <c r="X77" i="1" s="1"/>
  <c r="M77" i="1"/>
  <c r="J77" i="1"/>
  <c r="V76" i="1"/>
  <c r="X76" i="1" s="1"/>
  <c r="M76" i="1"/>
  <c r="J76" i="1"/>
  <c r="M75" i="1"/>
  <c r="J75" i="1"/>
  <c r="V74" i="1"/>
  <c r="X74" i="1" s="1"/>
  <c r="M74" i="1"/>
  <c r="J74" i="1"/>
  <c r="V73" i="1"/>
  <c r="X73" i="1" s="1"/>
  <c r="M73" i="1"/>
  <c r="J73" i="1"/>
  <c r="V72" i="1"/>
  <c r="X72" i="1" s="1"/>
  <c r="M72" i="1"/>
  <c r="J72" i="1"/>
  <c r="V71" i="1"/>
  <c r="X71" i="1" s="1"/>
  <c r="M71" i="1"/>
  <c r="V70" i="1"/>
  <c r="X70" i="1" s="1"/>
  <c r="M70" i="1"/>
  <c r="J70" i="1"/>
  <c r="V69" i="1"/>
  <c r="X69" i="1" s="1"/>
  <c r="M69" i="1"/>
  <c r="J69" i="1"/>
  <c r="V68" i="1"/>
  <c r="X68" i="1" s="1"/>
  <c r="M68" i="1"/>
  <c r="J68" i="1"/>
  <c r="V67" i="1"/>
  <c r="X67" i="1" s="1"/>
  <c r="M67" i="1"/>
  <c r="J67" i="1"/>
  <c r="V66" i="1"/>
  <c r="X66" i="1" s="1"/>
  <c r="M66" i="1"/>
  <c r="J66" i="1"/>
  <c r="V65" i="1"/>
  <c r="X65" i="1" s="1"/>
  <c r="M65" i="1"/>
  <c r="J65" i="1"/>
  <c r="V64" i="1"/>
  <c r="X64" i="1" s="1"/>
  <c r="M64" i="1"/>
  <c r="J64" i="1"/>
  <c r="V63" i="1"/>
  <c r="X63" i="1" s="1"/>
  <c r="M63" i="1"/>
  <c r="J63" i="1"/>
  <c r="V62" i="1"/>
  <c r="X62" i="1" s="1"/>
  <c r="M62" i="1"/>
  <c r="J62" i="1"/>
  <c r="V61" i="1"/>
  <c r="X61" i="1" s="1"/>
  <c r="M61" i="1"/>
  <c r="J61" i="1"/>
  <c r="V60" i="1"/>
  <c r="X60" i="1" s="1"/>
  <c r="M60" i="1"/>
  <c r="J60" i="1"/>
  <c r="V59" i="1"/>
  <c r="X59" i="1" s="1"/>
  <c r="M59" i="1"/>
  <c r="J59" i="1"/>
  <c r="V58" i="1"/>
  <c r="X58" i="1" s="1"/>
  <c r="M58" i="1"/>
  <c r="J58" i="1"/>
  <c r="V57" i="1"/>
  <c r="X57" i="1" s="1"/>
  <c r="M57" i="1"/>
  <c r="J57" i="1"/>
  <c r="V56" i="1"/>
  <c r="X56" i="1" s="1"/>
  <c r="M56" i="1"/>
  <c r="J56" i="1"/>
  <c r="V55" i="1"/>
  <c r="X55" i="1" s="1"/>
  <c r="M55" i="1"/>
  <c r="J55" i="1"/>
  <c r="V54" i="1"/>
  <c r="X54" i="1" s="1"/>
  <c r="M54" i="1"/>
  <c r="J54" i="1"/>
  <c r="V53" i="1"/>
  <c r="X53" i="1" s="1"/>
  <c r="M53" i="1"/>
  <c r="J53" i="1"/>
  <c r="V52" i="1"/>
  <c r="X52" i="1" s="1"/>
  <c r="M52" i="1"/>
  <c r="J52" i="1"/>
  <c r="V51" i="1"/>
  <c r="X51" i="1" s="1"/>
  <c r="M51" i="1"/>
  <c r="J51" i="1"/>
  <c r="V50" i="1"/>
  <c r="X50" i="1" s="1"/>
  <c r="M50" i="1"/>
  <c r="J50" i="1"/>
  <c r="V49" i="1"/>
  <c r="X49" i="1" s="1"/>
  <c r="M49" i="1"/>
  <c r="J49" i="1"/>
  <c r="V48" i="1"/>
  <c r="X48" i="1" s="1"/>
  <c r="M48" i="1"/>
  <c r="J48" i="1"/>
  <c r="V47" i="1"/>
  <c r="X47" i="1" s="1"/>
  <c r="M47" i="1"/>
  <c r="J47" i="1"/>
  <c r="V46" i="1"/>
  <c r="X46" i="1" s="1"/>
  <c r="M46" i="1"/>
  <c r="J46" i="1"/>
  <c r="V45" i="1"/>
  <c r="X45" i="1" s="1"/>
  <c r="M45" i="1"/>
  <c r="J45" i="1"/>
  <c r="V44" i="1"/>
  <c r="X44" i="1" s="1"/>
  <c r="M44" i="1"/>
  <c r="J44" i="1"/>
  <c r="V43" i="1"/>
  <c r="X43" i="1" s="1"/>
  <c r="M43" i="1"/>
  <c r="J43" i="1"/>
  <c r="V42" i="1"/>
  <c r="X42" i="1" s="1"/>
  <c r="M42" i="1"/>
  <c r="V41" i="1"/>
  <c r="X41" i="1" s="1"/>
  <c r="M41" i="1"/>
  <c r="V40" i="1"/>
  <c r="X40" i="1" s="1"/>
  <c r="M40" i="1"/>
  <c r="V39" i="1"/>
  <c r="X39" i="1" s="1"/>
  <c r="M39" i="1"/>
  <c r="J39" i="1"/>
  <c r="V38" i="1"/>
  <c r="X38" i="1" s="1"/>
  <c r="M38" i="1"/>
  <c r="J38" i="1"/>
  <c r="V37" i="1"/>
  <c r="X37" i="1" s="1"/>
  <c r="M37" i="1"/>
  <c r="J37" i="1"/>
  <c r="V36" i="1"/>
  <c r="X36" i="1" s="1"/>
  <c r="M36" i="1"/>
  <c r="J36" i="1"/>
  <c r="V35" i="1"/>
  <c r="X35" i="1" s="1"/>
  <c r="M35" i="1"/>
  <c r="J35" i="1"/>
  <c r="V34" i="1"/>
  <c r="X34" i="1" s="1"/>
  <c r="M34" i="1"/>
  <c r="J34" i="1"/>
  <c r="V33" i="1"/>
  <c r="X33" i="1" s="1"/>
  <c r="M33" i="1"/>
  <c r="J33" i="1"/>
  <c r="V32" i="1"/>
  <c r="X32" i="1" s="1"/>
  <c r="M32" i="1"/>
  <c r="J32" i="1"/>
  <c r="V31" i="1"/>
  <c r="X31" i="1" s="1"/>
  <c r="M31" i="1"/>
  <c r="J31" i="1"/>
  <c r="V30" i="1"/>
  <c r="X30" i="1" s="1"/>
  <c r="M30" i="1"/>
  <c r="J30" i="1"/>
  <c r="V29" i="1"/>
  <c r="X29" i="1" s="1"/>
  <c r="M29" i="1"/>
  <c r="J29" i="1"/>
</calcChain>
</file>

<file path=xl/sharedStrings.xml><?xml version="1.0" encoding="utf-8"?>
<sst xmlns="http://schemas.openxmlformats.org/spreadsheetml/2006/main" count="773" uniqueCount="345">
  <si>
    <t>Pipeline du Fonds Bleu pour le Bassin du Congo</t>
  </si>
  <si>
    <t>Remarque</t>
  </si>
  <si>
    <t>- Le présent pipeline regroupe l'ensemble des projets ayant été retenu depuis le début de l'étude de préfiguration du Fonds Bleu pour le Bassin du Congo</t>
  </si>
  <si>
    <t>- Sur la base de ce pipeline sont réalisées l'ensemble des analyses du deuxième rapport intermédiaire</t>
  </si>
  <si>
    <t>- L'onglet "Projet supprimé du pipeline" regroupe les projets qui ont été supprimés conjointement par le Consortium EY - Innpact et les Points Focaux Fonds Bleu car la date de fin de projet mentionnée est inférieure à 2019.</t>
  </si>
  <si>
    <t>Disclaimer</t>
  </si>
  <si>
    <t>- Le Consortium EY - Innpact a repris l'ensemble des informations qui lui ont été transmises par les Points Focaux Fonds Bleu et les Porteurs de Projets.</t>
  </si>
  <si>
    <t>- Le Consortium EY - Innpact invite chaque Point Focal Fonds Bleu et Porteur de Projet a vérifié les informations décrites dans ce tableau afin de valider/amender/corriger/supprimer si nécessaire.</t>
  </si>
  <si>
    <r>
      <t xml:space="preserve">Taux de change (confère </t>
    </r>
    <r>
      <rPr>
        <b/>
        <sz val="16"/>
        <color rgb="FF00B050"/>
        <rFont val="EYInterstate Light"/>
      </rPr>
      <t>Annexe 2</t>
    </r>
    <r>
      <rPr>
        <b/>
        <sz val="16"/>
        <color theme="1"/>
        <rFont val="EYInterstate Light"/>
      </rPr>
      <t>)</t>
    </r>
  </si>
  <si>
    <t>€ - $</t>
  </si>
  <si>
    <t>CFA - $</t>
  </si>
  <si>
    <t>$ - BIF</t>
  </si>
  <si>
    <t>$ - RWF</t>
  </si>
  <si>
    <t>Identification du Porteur de Projet</t>
  </si>
  <si>
    <t>Informations sur le projet</t>
  </si>
  <si>
    <t>Analyse de maturité</t>
  </si>
  <si>
    <t>Génération de revenus</t>
  </si>
  <si>
    <t>Projet</t>
  </si>
  <si>
    <t>X-Ref</t>
  </si>
  <si>
    <t>Porteur de projet</t>
  </si>
  <si>
    <t>Nature du porteur de projet</t>
  </si>
  <si>
    <t>Pays</t>
  </si>
  <si>
    <t>Nom porteur</t>
  </si>
  <si>
    <t>Adresse mail</t>
  </si>
  <si>
    <t>Téléphone du Porteur de Projet</t>
  </si>
  <si>
    <t>Durée du projet</t>
  </si>
  <si>
    <t>Budget Projet (en devise locale)</t>
  </si>
  <si>
    <t>Devise</t>
  </si>
  <si>
    <t>Budget Projet (en USD)</t>
  </si>
  <si>
    <t>Programme Sectoriel</t>
  </si>
  <si>
    <t>Origine du Projet</t>
  </si>
  <si>
    <t>Validation du Point Focal</t>
  </si>
  <si>
    <t>Aspect économique</t>
  </si>
  <si>
    <t>Aspect juridique</t>
  </si>
  <si>
    <t>Aspect opérationnel</t>
  </si>
  <si>
    <t>Aspect financier</t>
  </si>
  <si>
    <t>Risques</t>
  </si>
  <si>
    <t>Note finale</t>
  </si>
  <si>
    <t>Format document</t>
  </si>
  <si>
    <t>Maturité</t>
  </si>
  <si>
    <t>Est-ce que le projet génère du revenu</t>
  </si>
  <si>
    <t>Quel est le montant du revenu</t>
  </si>
  <si>
    <t>Public</t>
  </si>
  <si>
    <t>$</t>
  </si>
  <si>
    <t>Point Focal</t>
  </si>
  <si>
    <t>Oui</t>
  </si>
  <si>
    <t>Programme N° 14</t>
  </si>
  <si>
    <t>Programme N° 6</t>
  </si>
  <si>
    <t>Programme N° 13</t>
  </si>
  <si>
    <t>Programme N° 12</t>
  </si>
  <si>
    <t>Réseau EY</t>
  </si>
  <si>
    <t>Programme N° 5</t>
  </si>
  <si>
    <t>Programme N° 10</t>
  </si>
  <si>
    <t>Programme N° 7</t>
  </si>
  <si>
    <t>Programme N° 8</t>
  </si>
  <si>
    <t>€</t>
  </si>
  <si>
    <t>Programme N° 23</t>
  </si>
  <si>
    <t>Programme N° 21</t>
  </si>
  <si>
    <t>Programme N° 3</t>
  </si>
  <si>
    <t>DOC</t>
  </si>
  <si>
    <t>Programme N° 1</t>
  </si>
  <si>
    <t>Programme N° 18</t>
  </si>
  <si>
    <t>CDN : Agriculture</t>
  </si>
  <si>
    <t>Programme N° 16</t>
  </si>
  <si>
    <t>M</t>
  </si>
  <si>
    <t>Privé</t>
  </si>
  <si>
    <t>Multi-Pays</t>
  </si>
  <si>
    <t>ONG</t>
  </si>
  <si>
    <t>Programme N° 22</t>
  </si>
  <si>
    <t>Renforcement des capacités et de la surveillance pour la maladie a virus Monkey Pox dans le site Ramsar Sangha-Likouala (RC) et lac Tumba (RDC) dans le bassin du Congo</t>
  </si>
  <si>
    <t>RDC.8</t>
  </si>
  <si>
    <t>longombenza@gmail.com</t>
  </si>
  <si>
    <t>Création du centre international de primatologie africaine dans les sites Ramsar du lac Tele (RC) et lac Tumba (RDC)</t>
  </si>
  <si>
    <t>RDC.9</t>
  </si>
  <si>
    <t>Projet PANA – zone côtière</t>
  </si>
  <si>
    <t>RDC.10</t>
  </si>
  <si>
    <t>Ministère de l’environnement et du développement durable</t>
  </si>
  <si>
    <t>République Démocratique du Congo</t>
  </si>
  <si>
    <t xml:space="preserve">André MBOBOCI  </t>
  </si>
  <si>
    <t>mbobotchebu@gmail.com</t>
  </si>
  <si>
    <t>Projet de promotion de la mini et micro hydraulique</t>
  </si>
  <si>
    <t>RDC.11</t>
  </si>
  <si>
    <t>Ministère de l’Energie et RH</t>
  </si>
  <si>
    <t>Yannick NZABINI</t>
  </si>
  <si>
    <t>yannicknzabini@gmail.com</t>
  </si>
  <si>
    <t>Ensemble pour la réduction des déchets plastiques</t>
  </si>
  <si>
    <t>RDC.14</t>
  </si>
  <si>
    <t>Action for the Biodiversity conservation (ABIO)</t>
  </si>
  <si>
    <t xml:space="preserve">Ndambi Mumbeta Joy </t>
  </si>
  <si>
    <t>abio.ong.drc@gmail.com</t>
  </si>
  <si>
    <t>Projet de lutte contre l’érosion via un programme de conservation des forêts dans la province de Tshopo, Kasai, Kinshasa, Bafwasene-Mamba et multi province et territoire</t>
  </si>
  <si>
    <t>RDC.1-5</t>
  </si>
  <si>
    <t>SAFBOIS (Société Africaine du Bois SPRL), LACOME (La Congolaise des Mines et de l’Environnement), Coordination Nationale de la Com. et de l’Education sur le Changement Climatique et les Forêts Tropicales, SAP-AU (Synergie d’Aides Prioritaires &amp; d’Aides d’Urgences), FFN (Fonds Forestier National)</t>
  </si>
  <si>
    <t>Appui au reboisement communautaire et intégré dans les territoires d’Uvira et Walungu/ Sud-Kivu</t>
  </si>
  <si>
    <t>RDC.16</t>
  </si>
  <si>
    <t>Paysans Actifs Contre l'Ignorance et la Faim</t>
  </si>
  <si>
    <t>Patrice MIHIGO RWANDIKA</t>
  </si>
  <si>
    <r>
      <t>pacifcongo@gmail.com</t>
    </r>
    <r>
      <rPr>
        <sz val="13"/>
        <rFont val="EYInterstate Light"/>
      </rPr>
      <t xml:space="preserve"> , </t>
    </r>
    <r>
      <rPr>
        <u/>
        <sz val="13"/>
        <rFont val="EYInterstate Light"/>
      </rPr>
      <t>urbanomwenyi@gmail.com</t>
    </r>
  </si>
  <si>
    <t>+243 997721839, +243 853794002, +243 853191051, +243 997360304</t>
  </si>
  <si>
    <t>Réduire la vulnérabilité au changement climatique des communautés locales en RDC grâce à l’adaptation basée sur les écosystèmes en forêt et zones humides</t>
  </si>
  <si>
    <t>RDC.17</t>
  </si>
  <si>
    <t>Ministère de l'Environnement et du Développement Durable</t>
  </si>
  <si>
    <t>Aimé MBUYI KALOMBO</t>
  </si>
  <si>
    <t xml:space="preserve">mbuyikalombo@outlook.fr </t>
  </si>
  <si>
    <t>Adaptation des petits agriculteurs au changement climatique en appui au PSPA-CC dans la province du Nord Kivu, Sud Kivu et Maniema, ex province orientale</t>
  </si>
  <si>
    <t>RDC.18</t>
  </si>
  <si>
    <t>mbuyikalombo@outlook.fr</t>
  </si>
  <si>
    <t>Projet d’appui à la navigabilité des voies fluviales et lacustres en RDC</t>
  </si>
  <si>
    <t>RDC.19</t>
  </si>
  <si>
    <t>Ministère du transport et voies de communication</t>
  </si>
  <si>
    <t>Projet d’amélioration des performances du transport fluvial et lacustre en RDC</t>
  </si>
  <si>
    <t>RDC.20</t>
  </si>
  <si>
    <t>Projet d’appui à l’exploitation de la pêche industrielle et à la sécurité alimentaire dans la région du lac Tanganyika</t>
  </si>
  <si>
    <t>RDC.21</t>
  </si>
  <si>
    <t>Ministère de la pêche et de l'élevage, Ministère de l'agriculture, Ministère de l'environnement</t>
  </si>
  <si>
    <t>Reconstitution du capital végétal de la mangrove</t>
  </si>
  <si>
    <t>RDC.22</t>
  </si>
  <si>
    <t>Expérimentation des poubelles jardins à Kinshasa</t>
  </si>
  <si>
    <t>RDC.23</t>
  </si>
  <si>
    <t>Direction des ressources en eau</t>
  </si>
  <si>
    <t>Halte aux maladies d’origine hydrique dans la communauté</t>
  </si>
  <si>
    <t>RDC.24</t>
  </si>
  <si>
    <t>Centre de Formation et d'Action pour le Développement CFAD</t>
  </si>
  <si>
    <t>Oscar MUNGALIKI BARHABULA</t>
  </si>
  <si>
    <t>ongcfad_org@yahoo.frongcfadrdc@gmail.com</t>
  </si>
  <si>
    <t>243993829175 +243853700006</t>
  </si>
  <si>
    <t>Elevage de lapins et cobayes dans le territoire de Walungu en province du Sud-Kivu en RDC</t>
  </si>
  <si>
    <t>RDC.25</t>
  </si>
  <si>
    <t>Jeunes en Action pour le Développement et l'Entreprenariat JADE</t>
  </si>
  <si>
    <t xml:space="preserve">Ir. Ghyslain MULUMEODERHWA </t>
  </si>
  <si>
    <t>ghyslainmulume1@gmail.com</t>
  </si>
  <si>
    <t>Projet d’appui à l’auto prise en charge dans la sécurité alimentaire aux populations vulnérables dans les territoires de la province du Sud-Kivu</t>
  </si>
  <si>
    <t>RDC.26</t>
  </si>
  <si>
    <t>+243 99 44 87 636</t>
  </si>
  <si>
    <t>Appui au système d’irrigation et de drainage Uvira et Fizi</t>
  </si>
  <si>
    <t>RDC.27</t>
  </si>
  <si>
    <t>Action des Femmes pour les Initiatives de Paix AFIP</t>
  </si>
  <si>
    <t>+243 990934783. +243 997770894</t>
  </si>
  <si>
    <t>Projet d’amélioration des conditions d’accès à l’eau potable et à l’assainissement des villages sans le secteur de Gombe Matadi</t>
  </si>
  <si>
    <t>RDC.29</t>
  </si>
  <si>
    <t>ONGD LA PROMESSE/MATADI/CONGO CENTRAL</t>
  </si>
  <si>
    <t xml:space="preserve">DIAMFIMPA  Faustin/Pasteur </t>
  </si>
  <si>
    <t>faustindiamf@gmail.com</t>
  </si>
  <si>
    <t xml:space="preserve">+243   890178177 - +243 98494392 </t>
  </si>
  <si>
    <t>Projet d’appui aux numéros verts 116 Kinshasa et 117 Goma (PANUVE)</t>
  </si>
  <si>
    <t>RDC.30</t>
  </si>
  <si>
    <t>BIZURI DEVELOPPEMENT, ASBL</t>
  </si>
  <si>
    <t>KALOMBA NYAMABO DEO</t>
  </si>
  <si>
    <t>+243 821694201</t>
  </si>
  <si>
    <t>Production d’eau potable pour les populations du Congo Central</t>
  </si>
  <si>
    <t>RDC.32</t>
  </si>
  <si>
    <t>Synergie Ecoplus</t>
  </si>
  <si>
    <t>PAMPHILE MBUANGI</t>
  </si>
  <si>
    <t>pamphilmbuangi@gmail.com</t>
  </si>
  <si>
    <t>0895767318</t>
  </si>
  <si>
    <t>Lutte contre l’insalubrité urbaine par l’introduction d’emballages biodégradables dans la ville de Kinshasa</t>
  </si>
  <si>
    <t>RDC.33</t>
  </si>
  <si>
    <t>Fondation Mgr BYA'ENE akulu Ilangyi FOMBAI</t>
  </si>
  <si>
    <t>Mr. Guershom BYAOMBE MLONGELA ILANGYI</t>
  </si>
  <si>
    <t>nyotaberta@gmail.com</t>
  </si>
  <si>
    <t>0818732764</t>
  </si>
  <si>
    <t>Projet de création d’un centre de vulgarisation agricole dans le territoire de Fizi, province du Sud-Kivu</t>
  </si>
  <si>
    <t>RDC.34</t>
  </si>
  <si>
    <t>Projet de production de sacs biodégradables et lutte contre l’insalubrité dans les 3 communes de la ville de Bukavu</t>
  </si>
  <si>
    <t>RDC.35</t>
  </si>
  <si>
    <t>Agruni Congo SARL</t>
  </si>
  <si>
    <t>PALUKU MUGALULA SEZA Patrick</t>
  </si>
  <si>
    <t>palukupatrick@yahoo.fr, fmweze@gmail.com</t>
  </si>
  <si>
    <t>+2439 94 00 3121, +243 9 97 67 60 61</t>
  </si>
  <si>
    <t>Programme N° 11</t>
  </si>
  <si>
    <t>Projet d’assainissement des eaux et de leur gestion dans la ville de Kinshasa</t>
  </si>
  <si>
    <t>RDC.36</t>
  </si>
  <si>
    <t>Conservation Développement et Evangélisation</t>
  </si>
  <si>
    <t>Gogo MPIALU</t>
  </si>
  <si>
    <t>mpialugogo@gmail.com</t>
  </si>
  <si>
    <t>081 180 40 57 / 089 822 42 95</t>
  </si>
  <si>
    <t>Construction d'ouvrages hydroélectriques en milieux ruraux</t>
  </si>
  <si>
    <t>RDC.37</t>
  </si>
  <si>
    <t>Institut Supérieur de Sciences de Santé et de Développement ISSD-Kasangulu</t>
  </si>
  <si>
    <t>MUNONGO LOMEKA Giresse</t>
  </si>
  <si>
    <t>giresselomeka1@gmail.com</t>
  </si>
  <si>
    <t>+243896830083</t>
  </si>
  <si>
    <t>Recyclage et transformation des déchets plastiques en matériaux de construction</t>
  </si>
  <si>
    <t>RDC.38</t>
  </si>
  <si>
    <t>Projet d’aquaculture et de repeuplement des eaux libres dans les provinces de Mai-Ndombe, Equateur, Mongala</t>
  </si>
  <si>
    <t>RDC.39</t>
  </si>
  <si>
    <t>Les amis de Wangarimathaii</t>
  </si>
  <si>
    <t>Djibril BISAMBU Ngoyi</t>
  </si>
  <si>
    <t>djibrilbisambu@gmail.com</t>
  </si>
  <si>
    <t>+243812652974</t>
  </si>
  <si>
    <t>Projet intégré de réduction des hinterlands du fleuve Congo par le reboisement, la protection des forêts et la mise en défense des savanes</t>
  </si>
  <si>
    <t>RDC.40</t>
  </si>
  <si>
    <t>Projet de lutte contre les érosions dans la ville de Kinshasa avec la participation des populations locales</t>
  </si>
  <si>
    <t>RDC.41</t>
  </si>
  <si>
    <t>Promotion et Assistance communautaire ADPAC/ONGD</t>
  </si>
  <si>
    <t>Paul NDEMBO </t>
  </si>
  <si>
    <t>adpacongd01@gmail.com</t>
  </si>
  <si>
    <t>+243 998 366 165 ; +243 813505911</t>
  </si>
  <si>
    <t>Projet d’appui à la protection et à la conservation de la biodiversité dans les forêts du territoire de Kenge/Kwango</t>
  </si>
  <si>
    <t>RDC.43</t>
  </si>
  <si>
    <t>Projet de boisement des savanes dans le secteur de Gombe Matadi par l’agroforesterie</t>
  </si>
  <si>
    <t>RDC.44</t>
  </si>
  <si>
    <t>Restauration des paysages dégradés par le reboisement et l’agroforesterie dans la chefferie de Kabare dans la province du Sud-Kivu</t>
  </si>
  <si>
    <t>RDC.45</t>
  </si>
  <si>
    <t>Alternative Positive</t>
  </si>
  <si>
    <t xml:space="preserve">MWEZE BUCOPI FABIEN </t>
  </si>
  <si>
    <t>fmweze@gmail.com/alternative.positive@gmail.com</t>
  </si>
  <si>
    <t>+ 243 997676061/ + 243 892541225</t>
  </si>
  <si>
    <t>Projet de gestion communautaire durable de la biodiversité de la forêt de Wamba dans la province de Kwango</t>
  </si>
  <si>
    <t>RDC.46</t>
  </si>
  <si>
    <t>Société Civile Environnementale et Agro-rurale du Congo SOCEARUCON</t>
  </si>
  <si>
    <t>CATHY MBOYANGAWO LOKANGA</t>
  </si>
  <si>
    <t>socearuco@yahoo.fr</t>
  </si>
  <si>
    <t>00243813031899</t>
  </si>
  <si>
    <t>Sensibilisation de la population sur la lutte antiérosive</t>
  </si>
  <si>
    <t>RDC.47</t>
  </si>
  <si>
    <t>Mission Intérieur pour la Contribution Héroïque MICHEasbl</t>
  </si>
  <si>
    <t>Mur pour la prévention de l’épidémie Ebola dans les territoires de Fizi et Uvira</t>
  </si>
  <si>
    <t>RDC.48</t>
  </si>
  <si>
    <t>Consortium pour la Prévention des Risques d'Epidémies et Ebola CPR-EBOLA</t>
  </si>
  <si>
    <t>ASENDE NESTOR</t>
  </si>
  <si>
    <t>cprebolauvira1@gmail.com</t>
  </si>
  <si>
    <t xml:space="preserve">+243811991604,  +243992720970 </t>
  </si>
  <si>
    <t>Programme N° 15</t>
  </si>
  <si>
    <t>Projet d’appui à l’approvisionnement en eau potable et à l’assainissement dans le territoire de Seke Banza</t>
  </si>
  <si>
    <t>RDC.49</t>
  </si>
  <si>
    <t>MIDEKI/ONGD MINOTERIE DE KINZAU/ONGD</t>
  </si>
  <si>
    <t>André   NZOMONO  NSITU</t>
  </si>
  <si>
    <t>andrenzomono@gmail.com</t>
  </si>
  <si>
    <t>+243 850  600  288/ +243 821 326  626</t>
  </si>
  <si>
    <t>Gestion et traitement des déchets solides dans la ville de Kinshasa</t>
  </si>
  <si>
    <t>RDC.50</t>
  </si>
  <si>
    <t>Green Space Network</t>
  </si>
  <si>
    <t xml:space="preserve">KAYIBA KALALA ROLIANE      </t>
  </si>
  <si>
    <t>rolianekayiba@gmail.com</t>
  </si>
  <si>
    <t>+243810673856</t>
  </si>
  <si>
    <t>Projet de gestion et traitement des déchets solides dans la commune de Bandalungwa</t>
  </si>
  <si>
    <t>RDC.51</t>
  </si>
  <si>
    <t>Eveil pour la Promotion et le Développement de la Femme Rurale au Congo EPRODEFRUC</t>
  </si>
  <si>
    <t>eprodefructinant@yahoo.fr / f.verronique@gmail.com</t>
  </si>
  <si>
    <t>0999920985/0826701702/0816742593/0822683495</t>
  </si>
  <si>
    <t>Projet d’appui à la production et à la transformation des produits vivriers à Bondo, village Bondo dans la province de Bas-Uele</t>
  </si>
  <si>
    <t>RDC.52</t>
  </si>
  <si>
    <t>Renforcement des capacités de résilience des populations de Kwango</t>
  </si>
  <si>
    <t>RDC.53</t>
  </si>
  <si>
    <t>Projet d’évaluation de l’impact environnemental et social des rejets d'excretas humains dans rivière Kalamu, quartier Ndolo dans la commune de Limete</t>
  </si>
  <si>
    <t>RDC.54</t>
  </si>
  <si>
    <t>Lutte contre l'érosion dans la ville de Kinshasa par des stratégies efficaces et techniques innovantes</t>
  </si>
  <si>
    <t>RDC.55</t>
  </si>
  <si>
    <t>Forum des Femmes Citoyennes et Engagées pour la Gouvernance, la Démocratie et le Développement FOFECEGDD</t>
  </si>
  <si>
    <t xml:space="preserve">NADINE MUTOMBO </t>
  </si>
  <si>
    <t>fofecegdd.contact@gmail.com
nadinemutombo55@gmail.com</t>
  </si>
  <si>
    <t>+243 970465780, 810098297</t>
  </si>
  <si>
    <t>RDC.57</t>
  </si>
  <si>
    <t>ONG FAJA Lobi</t>
  </si>
  <si>
    <t>Ir. Florentin MUGULA CIRHALA</t>
  </si>
  <si>
    <t>florentinmugula@gmail.com</t>
  </si>
  <si>
    <t>RDC.58</t>
  </si>
  <si>
    <t>Ecotourisme Idiofa-Mingandi-Mangai</t>
  </si>
  <si>
    <t>RDC.59</t>
  </si>
  <si>
    <t>Projet de renforcement des capacités et de la surveillance pour la maladie des aèdes (Chikungunya, Dengue, Fièvre jaune) dans la province du Kwilu en République Démocratique du Congo</t>
  </si>
  <si>
    <t>RDC.6</t>
  </si>
  <si>
    <t>Reboisement de la zone autour la source d’eau potable d'Idiofa</t>
  </si>
  <si>
    <t>RDC.60</t>
  </si>
  <si>
    <t>Projet d’adaptation et d’atténuation de la vulnérabilité des systèmes naturels et humains face aux changements climatiques en province du Sud Kivu</t>
  </si>
  <si>
    <t>RDC.61</t>
  </si>
  <si>
    <t>Congo Relief and Integrated Development CRID</t>
  </si>
  <si>
    <t>crid.org2016@gmail.com</t>
  </si>
  <si>
    <t>Appui à la promotion à l’insertion professionnelle des populations</t>
  </si>
  <si>
    <t>RDC.62</t>
  </si>
  <si>
    <t>KITUMAINI MUGARUKA NADIA</t>
  </si>
  <si>
    <t xml:space="preserve">nadiakabare@gmail.com </t>
  </si>
  <si>
    <t>Implantation d'un centre piscicole d'alevinage associé à la polyculture et élevage amélioré en faveur des pisciculteurs de l'hinterland de Kinshasa</t>
  </si>
  <si>
    <t>RDC.63</t>
  </si>
  <si>
    <t>INITIATIVE REGIONALE D’APPUI AUX FEMMES ET ENFANTS EN DIFFICULTES. (IRAFED) asbl</t>
  </si>
  <si>
    <t>Monsieur BUHENDWA CISHUGI  Faustin</t>
  </si>
  <si>
    <t>faustincishugi@gmail.com</t>
  </si>
  <si>
    <t>+243 994665222</t>
  </si>
  <si>
    <t>Vulgarisation de la santé sexuelle et de reproduction en tant que droits humains autour des aires protégées de la province de la Tshuapa (le parc Salonga et la réserve de faune et flore de Lomako)</t>
  </si>
  <si>
    <t>RDC.64</t>
  </si>
  <si>
    <t>Renforcement des capacités et de la surveillance pour la maladie à virus Ebola</t>
  </si>
  <si>
    <t>RDC.7</t>
  </si>
  <si>
    <t>N°</t>
  </si>
  <si>
    <r>
      <t xml:space="preserve">Public </t>
    </r>
    <r>
      <rPr>
        <sz val="11"/>
        <color theme="9" tint="-0.249977111117893"/>
        <rFont val="EYInterstate Light"/>
      </rPr>
      <t>(ONG)</t>
    </r>
  </si>
  <si>
    <r>
      <rPr>
        <u/>
        <sz val="11"/>
        <rFont val="EYInterstate Light"/>
      </rPr>
      <t xml:space="preserve">Public </t>
    </r>
    <r>
      <rPr>
        <sz val="11"/>
        <color theme="9" tint="-0.249977111117893"/>
        <rFont val="EYInterstate Light"/>
      </rPr>
      <t>(ONG)</t>
    </r>
  </si>
  <si>
    <r>
      <rPr>
        <u/>
        <sz val="10.5"/>
        <rFont val="EYInterstate Light"/>
      </rPr>
      <t xml:space="preserve">Professor Benjamin LONGO – MBENZA </t>
    </r>
    <r>
      <rPr>
        <sz val="10.5"/>
        <rFont val="EYInterstate Light"/>
      </rPr>
      <t xml:space="preserve"> </t>
    </r>
    <r>
      <rPr>
        <sz val="10.5"/>
        <color theme="9" tint="-0.249977111117893"/>
        <rFont val="EYInterstate Light"/>
      </rPr>
      <t>(Roger KAVOUR KAVUNGA</t>
    </r>
  </si>
  <si>
    <t>+243 817 119 209</t>
  </si>
  <si>
    <r>
      <t xml:space="preserve">longombenza@gmail.com </t>
    </r>
    <r>
      <rPr>
        <sz val="11"/>
        <color theme="9" tint="-0.249977111117893"/>
        <rFont val="EYInterstate Light"/>
      </rPr>
      <t>(kavour.kavunga@gmail.com)</t>
    </r>
  </si>
  <si>
    <r>
      <rPr>
        <u/>
        <sz val="10.5"/>
        <rFont val="EYInterstate Light"/>
      </rPr>
      <t xml:space="preserve">Professor Benjamin LONGO – MBENZA </t>
    </r>
    <r>
      <rPr>
        <sz val="10.5"/>
        <color theme="9" tint="-0.249977111117893"/>
        <rFont val="EYInterstate Light"/>
      </rPr>
      <t>(Roger KAVOUR KAVUNGA)</t>
    </r>
  </si>
  <si>
    <r>
      <rPr>
        <u/>
        <sz val="11"/>
        <rFont val="EYInterstate Light"/>
      </rPr>
      <t xml:space="preserve">longombenza@gmail.com </t>
    </r>
    <r>
      <rPr>
        <sz val="11"/>
        <color theme="9" tint="-0.249977111117893"/>
        <rFont val="EYInterstate Light"/>
      </rPr>
      <t>(kavour.kavunga@gmail.com)</t>
    </r>
  </si>
  <si>
    <r>
      <rPr>
        <u/>
        <sz val="11"/>
        <rFont val="EYInterstate Light"/>
      </rPr>
      <t>Lomo Université</t>
    </r>
    <r>
      <rPr>
        <sz val="11"/>
        <rFont val="EYInterstate Light"/>
      </rPr>
      <t xml:space="preserve">  </t>
    </r>
    <r>
      <rPr>
        <sz val="11"/>
        <color theme="9" tint="-0.249977111117893"/>
        <rFont val="EYInterstate Light"/>
      </rPr>
      <t>(Création du Centre International de Primatologie Africaine CIPA)</t>
    </r>
  </si>
  <si>
    <r>
      <rPr>
        <u/>
        <sz val="11"/>
        <rFont val="EYInterstate Light"/>
      </rPr>
      <t xml:space="preserve">Lomo Université </t>
    </r>
    <r>
      <rPr>
        <sz val="11"/>
        <rFont val="EYInterstate Light"/>
      </rPr>
      <t xml:space="preserve"> </t>
    </r>
    <r>
      <rPr>
        <sz val="11"/>
        <color theme="9" tint="-0.249977111117893"/>
        <rFont val="EYInterstate Light"/>
      </rPr>
      <t>(Création du Centre International de Primatologie Africaine CIPA)</t>
    </r>
  </si>
  <si>
    <r>
      <t xml:space="preserve">Centre de pisciculture à Idiofa et de pêche à Mangai (Kwilu) </t>
    </r>
    <r>
      <rPr>
        <sz val="11"/>
        <rFont val="EYInterstate Light"/>
      </rPr>
      <t xml:space="preserve">                                                                             </t>
    </r>
  </si>
  <si>
    <r>
      <rPr>
        <u/>
        <sz val="11"/>
        <rFont val="EYInterstate Light"/>
      </rPr>
      <t xml:space="preserve">Reforestation et agroforesterie autour la rivière Piopio </t>
    </r>
    <r>
      <rPr>
        <sz val="11"/>
        <color theme="9" tint="-0.249977111117893"/>
        <rFont val="EYInterstate Light"/>
      </rPr>
      <t>(Kwilu reforestation &amp; agroforesterie (KRAF))</t>
    </r>
  </si>
  <si>
    <r>
      <rPr>
        <u/>
        <sz val="10.5"/>
        <rFont val="EYInterstate Light"/>
      </rPr>
      <t>Ir. Florentin MUGULA CIRHALA</t>
    </r>
    <r>
      <rPr>
        <sz val="10.5"/>
        <rFont val="EYInterstate Light"/>
      </rPr>
      <t xml:space="preserve"> </t>
    </r>
    <r>
      <rPr>
        <sz val="10.5"/>
        <color theme="9" tint="-0.249977111117893"/>
        <rFont val="EYInterstate Light"/>
      </rPr>
      <t>(Heytens
 Jurgen Luc)</t>
    </r>
    <r>
      <rPr>
        <sz val="10.5"/>
        <rFont val="EYInterstate Light"/>
      </rPr>
      <t xml:space="preserve">
</t>
    </r>
  </si>
  <si>
    <r>
      <rPr>
        <u/>
        <sz val="11"/>
        <rFont val="EYInterstate Light"/>
      </rPr>
      <t xml:space="preserve">florentinmugula@gmail.com </t>
    </r>
    <r>
      <rPr>
        <sz val="11"/>
        <color theme="9" tint="-0.249977111117893"/>
        <rFont val="EYInterstate Light"/>
      </rPr>
      <t>(jurgenlobi@hotmail.be)</t>
    </r>
  </si>
  <si>
    <r>
      <rPr>
        <u/>
        <sz val="11"/>
        <rFont val="EYInterstate Light"/>
      </rPr>
      <t xml:space="preserve">1000000 </t>
    </r>
    <r>
      <rPr>
        <sz val="11"/>
        <color theme="9" tint="-0.249977111117893"/>
        <rFont val="EYInterstate Light"/>
      </rPr>
      <t>42.000.000</t>
    </r>
  </si>
  <si>
    <t>jurgenlobi@hotmail.be</t>
  </si>
  <si>
    <t>Prof KAVOUR KANINGA</t>
  </si>
  <si>
    <r>
      <t xml:space="preserve">Lomo Université  </t>
    </r>
    <r>
      <rPr>
        <sz val="11"/>
        <color theme="9" tint="-0.249977111117893"/>
        <rFont val="EYInterstate Light"/>
      </rPr>
      <t>(Création du Centre International de Primatologie Africaine CIPA)</t>
    </r>
  </si>
  <si>
    <r>
      <t xml:space="preserve">Public </t>
    </r>
    <r>
      <rPr>
        <u/>
        <sz val="11"/>
        <color theme="9" tint="-0.249977111117893"/>
        <rFont val="EYInterstate Light"/>
      </rPr>
      <t>(ONG)</t>
    </r>
  </si>
  <si>
    <r>
      <t xml:space="preserve">Lomo Université  </t>
    </r>
    <r>
      <rPr>
        <u/>
        <sz val="11"/>
        <color theme="9" tint="-0.249977111117893"/>
        <rFont val="EYInterstate Light"/>
      </rPr>
      <t>(Création du Centre International de Primatologie Africaine CIPA)</t>
    </r>
  </si>
  <si>
    <t>PRODUCTION ET COMMERCIALISATION DES HUILES ESSENTIELLES DE EUCALYPTUS CITRIODORA ET DE CITRONNELLE (Cymbopogon nardus et Cymbopogon citratus)</t>
  </si>
  <si>
    <t>Lomo University of Research</t>
  </si>
  <si>
    <t xml:space="preserve"> +243 81 4396 257</t>
  </si>
  <si>
    <t>Prof Benjamin LONGO</t>
  </si>
  <si>
    <t>RDC</t>
  </si>
  <si>
    <t>390 883,88</t>
  </si>
  <si>
    <t xml:space="preserve">2 ans </t>
  </si>
  <si>
    <t>PECHERIE ET CONSERVERIE A KALEMIE AU LAC TANGANYIKA / RD CONGO</t>
  </si>
  <si>
    <t>30.416.700</t>
  </si>
  <si>
    <t xml:space="preserve">5 ans </t>
  </si>
  <si>
    <t>PRODUCTION DU MK VERT</t>
  </si>
  <si>
    <t>381 776</t>
  </si>
  <si>
    <t xml:space="preserve"> 1 ans </t>
  </si>
  <si>
    <t>Projet d’Appui aux Acteurs du Secteurs Privés pour la Formulation des Projets et l’Accès aux Fonds Bleu</t>
  </si>
  <si>
    <t>adpacongd01@gmail.com, jpmungwela@yahoo.fr</t>
  </si>
  <si>
    <t xml:space="preserve"> +243 810079719, +243 81350 5911</t>
  </si>
  <si>
    <t>Paul NDEMBO</t>
  </si>
  <si>
    <t>Action de Développement, Promotion et Assistance Communautaire « ADPAC/ONGD ».</t>
  </si>
  <si>
    <t>3 ans</t>
  </si>
  <si>
    <t>Projet d’Appui pour améliorer ,  la production agricole, la protection et la conservation de la biodiversité par les communautés locales dans la province du Kwilu</t>
  </si>
  <si>
    <t xml:space="preserve">754.000 $ </t>
  </si>
  <si>
    <t>Projet d’exploitation agricole industrielle et sécurité alimentaire</t>
  </si>
  <si>
    <t>Association des Planteurs et Eleveurs de Luiza (APPEL)</t>
  </si>
  <si>
    <t>Remy MASHIKU KAMAYI</t>
  </si>
  <si>
    <t>mashikuremy@gmail.com</t>
  </si>
  <si>
    <t>PROJET D'APPUI A “ LA MISE EN VALEUR DURABLE DES SAVANES ET FORETS DEGRADEES” AVEC IMPLICATION DES POPULATIONS AUTOCHTONES</t>
  </si>
  <si>
    <t>PROF. Abbé NOMANYATH David</t>
  </si>
  <si>
    <t>davidnomanyath@gmail.com</t>
  </si>
  <si>
    <t>+243 821 251 067</t>
  </si>
  <si>
    <t>INSTITUT SUPERIEUR DE DEVELOPPEMENT RURAL DE MBEO « ISDR-MBEO </t>
  </si>
  <si>
    <t xml:space="preserve">Public </t>
  </si>
  <si>
    <t>LUMBALA TAMBWE  François</t>
  </si>
  <si>
    <t>f_lumbala@yahoo.fr</t>
  </si>
  <si>
    <t xml:space="preserve"> +243 81 333 111 9</t>
  </si>
  <si>
    <t xml:space="preserve">Reconstitution du puits de carbone et sécurisation des riverains et maraichers du bassin de Loma contre la déforestation, les inondations, les érosions et les éboulements des terrains des bassins versants de Mbanza-Ngungu </t>
  </si>
  <si>
    <r>
      <t>MOUVEMENT D’APPUI POUR LA PROMOTION DE LA FAMILLE</t>
    </r>
    <r>
      <rPr>
        <sz val="10"/>
        <color rgb="FF000000"/>
        <rFont val="EYInterstate Light"/>
      </rPr>
      <t xml:space="preserve">  - (</t>
    </r>
    <r>
      <rPr>
        <sz val="10"/>
        <color rgb="FF0000CC"/>
        <rFont val="EYInterstate Light"/>
      </rPr>
      <t xml:space="preserve">MAPROFAM  ASBL) </t>
    </r>
  </si>
  <si>
    <t>.Association Vie Saine et Devellopement.....(AVSD)</t>
  </si>
  <si>
    <t>INITIATIVE REGIONALE D’APPUI AUX FEMMES ET ENFANTS EN DIFFICULTES « IRAFED »asbl</t>
  </si>
  <si>
    <t xml:space="preserve"> 12 mois </t>
  </si>
  <si>
    <r>
      <t>: IMPLANTATION D’UN CENTRE D’ALEVINAGE ASSOCIE</t>
    </r>
    <r>
      <rPr>
        <sz val="10"/>
        <rFont val="Arial"/>
        <family val="2"/>
      </rPr>
      <t xml:space="preserve"> A LA </t>
    </r>
    <r>
      <rPr>
        <sz val="10"/>
        <rFont val="EYInterstate Light"/>
      </rPr>
      <t>POLYCULTURE ET ELEVAGE  AMELIORES EN FAVEURS DES  PISCICULTEURS DE L’HINTERLAND  DE KINSHASA </t>
    </r>
  </si>
  <si>
    <t xml:space="preserve"> 212.400</t>
  </si>
  <si>
    <t>PROJET AJOUTER DANS LA LISTE DES PROJETS RDC (AVEC DES FICHES COPLETES)</t>
  </si>
  <si>
    <r>
      <t xml:space="preserve"> +243 81 4396 2</t>
    </r>
    <r>
      <rPr>
        <sz val="10"/>
        <color rgb="FF000000"/>
        <rFont val="EYInterstate Light"/>
      </rPr>
      <t>57</t>
    </r>
  </si>
</sst>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Calibri"/>
      <family val="2"/>
      <scheme val="minor"/>
    </font>
    <font>
      <b/>
      <sz val="11"/>
      <color theme="1"/>
      <name val="Calibri"/>
      <family val="2"/>
      <scheme val="minor"/>
    </font>
    <font>
      <b/>
      <sz val="26"/>
      <color theme="1"/>
      <name val="EYInterstate Light"/>
    </font>
    <font>
      <b/>
      <sz val="16"/>
      <color theme="1"/>
      <name val="EYInterstate Light"/>
    </font>
    <font>
      <sz val="11"/>
      <color theme="1"/>
      <name val="EYInterstate Light"/>
    </font>
    <font>
      <sz val="14"/>
      <color theme="1"/>
      <name val="EYInterstate Light"/>
    </font>
    <font>
      <b/>
      <sz val="16"/>
      <color rgb="FF00B050"/>
      <name val="EYInterstate Light"/>
    </font>
    <font>
      <b/>
      <sz val="14"/>
      <color theme="1"/>
      <name val="EYInterstate Light"/>
    </font>
    <font>
      <b/>
      <sz val="14"/>
      <color theme="0"/>
      <name val="EYInterstate Light"/>
    </font>
    <font>
      <b/>
      <sz val="14"/>
      <color theme="1"/>
      <name val="Calibri"/>
      <family val="2"/>
      <scheme val="minor"/>
    </font>
    <font>
      <sz val="11"/>
      <name val="EYInterstate Light"/>
    </font>
    <font>
      <b/>
      <sz val="11"/>
      <color rgb="FFFF0000"/>
      <name val="EYInterstate Light"/>
    </font>
    <font>
      <sz val="10.5"/>
      <name val="EYInterstate Light"/>
    </font>
    <font>
      <sz val="11"/>
      <name val="Calibri"/>
      <family val="2"/>
      <scheme val="minor"/>
    </font>
    <font>
      <sz val="13"/>
      <name val="EYInterstate Light"/>
    </font>
    <font>
      <u/>
      <sz val="13"/>
      <name val="EYInterstate Light"/>
    </font>
    <font>
      <u/>
      <sz val="11"/>
      <color theme="10"/>
      <name val="Calibri"/>
      <family val="2"/>
      <scheme val="minor"/>
    </font>
    <font>
      <sz val="11"/>
      <color theme="9" tint="-0.249977111117893"/>
      <name val="EYInterstate Light"/>
    </font>
    <font>
      <sz val="10.5"/>
      <color theme="9" tint="-0.249977111117893"/>
      <name val="EYInterstate Light"/>
    </font>
    <font>
      <u/>
      <sz val="11"/>
      <name val="EYInterstate Light"/>
    </font>
    <font>
      <b/>
      <sz val="11"/>
      <name val="EYInterstate Light"/>
    </font>
    <font>
      <u/>
      <sz val="10.5"/>
      <name val="EYInterstate Light"/>
    </font>
    <font>
      <b/>
      <sz val="10.5"/>
      <color rgb="FF000000"/>
      <name val="EYInterstate Light"/>
    </font>
    <font>
      <sz val="10.5"/>
      <color rgb="FF000000"/>
      <name val="EYInterstate Light"/>
    </font>
    <font>
      <u/>
      <sz val="11"/>
      <color theme="9" tint="-0.249977111117893"/>
      <name val="EYInterstate Light"/>
    </font>
    <font>
      <sz val="22"/>
      <color theme="1"/>
      <name val="Calibri"/>
      <family val="2"/>
      <scheme val="minor"/>
    </font>
    <font>
      <b/>
      <sz val="10"/>
      <color theme="1"/>
      <name val="Arial"/>
      <family val="2"/>
    </font>
    <font>
      <sz val="11"/>
      <color theme="1"/>
      <name val="Arial"/>
      <family val="2"/>
    </font>
    <font>
      <sz val="10"/>
      <color theme="1"/>
      <name val="Arial"/>
      <family val="2"/>
    </font>
    <font>
      <sz val="10"/>
      <color rgb="FF000000"/>
      <name val="EYInterstate Light"/>
    </font>
    <font>
      <sz val="11"/>
      <color rgb="FF000000"/>
      <name val="EYInterstate Light"/>
    </font>
    <font>
      <sz val="10"/>
      <color theme="1"/>
      <name val="EYInterstate Light"/>
    </font>
    <font>
      <sz val="10"/>
      <color theme="1"/>
      <name val="Calibri"/>
      <family val="2"/>
      <scheme val="minor"/>
    </font>
    <font>
      <sz val="10"/>
      <name val="EYInterstate Light"/>
    </font>
    <font>
      <u/>
      <sz val="10"/>
      <color theme="10"/>
      <name val="Calibri"/>
      <family val="2"/>
      <scheme val="minor"/>
    </font>
    <font>
      <sz val="10"/>
      <color rgb="FF0000CC"/>
      <name val="EYInterstate Light"/>
    </font>
    <font>
      <sz val="10"/>
      <color rgb="FF0033CC"/>
      <name val="Calibri"/>
      <family val="2"/>
      <scheme val="minor"/>
    </font>
    <font>
      <sz val="10"/>
      <color rgb="FF17365D"/>
      <name val="Calibri"/>
      <family val="2"/>
      <scheme val="minor"/>
    </font>
    <font>
      <b/>
      <sz val="11"/>
      <name val="Calibri"/>
      <family val="2"/>
      <scheme val="minor"/>
    </font>
    <font>
      <sz val="10"/>
      <name val="Calibri"/>
      <family val="2"/>
      <scheme val="minor"/>
    </font>
    <font>
      <sz val="10"/>
      <name val="Arial"/>
      <family val="2"/>
    </font>
    <font>
      <u/>
      <sz val="10"/>
      <name val="Calibri"/>
      <family val="2"/>
      <scheme val="minor"/>
    </font>
  </fonts>
  <fills count="13">
    <fill>
      <patternFill patternType="none"/>
    </fill>
    <fill>
      <patternFill patternType="gray125"/>
    </fill>
    <fill>
      <patternFill patternType="solid">
        <fgColor theme="8"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rgb="FFFFFF00"/>
        <bgColor indexed="64"/>
      </patternFill>
    </fill>
    <fill>
      <patternFill patternType="solid">
        <fgColor rgb="FFFF0000"/>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00B0F0"/>
        <bgColor indexed="64"/>
      </patternFill>
    </fill>
  </fills>
  <borders count="20">
    <border>
      <left/>
      <right/>
      <top/>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diagonal/>
    </border>
    <border>
      <left/>
      <right style="thin">
        <color theme="8" tint="0.39997558519241921"/>
      </right>
      <top/>
      <bottom/>
      <diagonal/>
    </border>
    <border>
      <left style="thin">
        <color theme="8" tint="0.39997558519241921"/>
      </left>
      <right/>
      <top/>
      <bottom style="thin">
        <color theme="8" tint="0.39997558519241921"/>
      </bottom>
      <diagonal/>
    </border>
    <border>
      <left/>
      <right/>
      <top/>
      <bottom style="thin">
        <color theme="8" tint="0.39997558519241921"/>
      </bottom>
      <diagonal/>
    </border>
    <border>
      <left/>
      <right style="thin">
        <color theme="8" tint="0.39997558519241921"/>
      </right>
      <top/>
      <bottom style="thin">
        <color theme="8" tint="0.39997558519241921"/>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56">
    <xf numFmtId="0" fontId="0" fillId="0" borderId="0" xfId="0"/>
    <xf numFmtId="0" fontId="0" fillId="0" borderId="0" xfId="0" applyFill="1"/>
    <xf numFmtId="0" fontId="3" fillId="2" borderId="1" xfId="0" applyFont="1" applyFill="1" applyBorder="1"/>
    <xf numFmtId="0" fontId="0" fillId="2" borderId="2" xfId="0" applyFill="1" applyBorder="1"/>
    <xf numFmtId="0" fontId="0" fillId="2" borderId="3" xfId="0" applyFill="1" applyBorder="1"/>
    <xf numFmtId="0" fontId="4" fillId="0" borderId="4" xfId="0" applyFont="1" applyBorder="1"/>
    <xf numFmtId="0" fontId="0" fillId="0" borderId="0" xfId="0" applyBorder="1"/>
    <xf numFmtId="0" fontId="0" fillId="0" borderId="0" xfId="0" applyFill="1" applyBorder="1"/>
    <xf numFmtId="0" fontId="0" fillId="0" borderId="5" xfId="0" applyBorder="1"/>
    <xf numFmtId="0" fontId="5" fillId="0" borderId="4" xfId="0" quotePrefix="1" applyFont="1" applyBorder="1"/>
    <xf numFmtId="0" fontId="5" fillId="0" borderId="6" xfId="0" quotePrefix="1" applyFont="1" applyBorder="1"/>
    <xf numFmtId="0" fontId="0" fillId="0" borderId="7" xfId="0" applyBorder="1"/>
    <xf numFmtId="0" fontId="0" fillId="0" borderId="7" xfId="0" applyFill="1" applyBorder="1"/>
    <xf numFmtId="0" fontId="0" fillId="0" borderId="8" xfId="0" applyBorder="1"/>
    <xf numFmtId="0" fontId="5" fillId="0" borderId="0" xfId="0" quotePrefix="1" applyFont="1"/>
    <xf numFmtId="0" fontId="5" fillId="0" borderId="0" xfId="0" quotePrefix="1" applyFont="1" applyBorder="1"/>
    <xf numFmtId="0" fontId="5" fillId="0" borderId="0" xfId="0" applyFont="1" applyBorder="1"/>
    <xf numFmtId="0" fontId="4" fillId="0" borderId="0" xfId="0" applyFont="1"/>
    <xf numFmtId="0" fontId="8" fillId="7" borderId="10" xfId="0" applyFont="1" applyFill="1" applyBorder="1" applyAlignment="1">
      <alignment vertical="center" wrapText="1"/>
    </xf>
    <xf numFmtId="0" fontId="8" fillId="7" borderId="11" xfId="0" applyFont="1" applyFill="1" applyBorder="1" applyAlignment="1">
      <alignment vertical="center" wrapText="1"/>
    </xf>
    <xf numFmtId="0" fontId="8" fillId="7" borderId="11" xfId="0" applyFont="1" applyFill="1" applyBorder="1" applyAlignment="1">
      <alignment horizontal="center" vertical="center" wrapText="1"/>
    </xf>
    <xf numFmtId="0" fontId="8" fillId="7" borderId="0" xfId="0" applyFont="1" applyFill="1"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0" fontId="13" fillId="0" borderId="0" xfId="0" applyFont="1" applyFill="1"/>
    <xf numFmtId="0" fontId="8" fillId="7" borderId="14" xfId="0" applyFont="1" applyFill="1" applyBorder="1" applyAlignment="1">
      <alignment vertical="center" wrapText="1"/>
    </xf>
    <xf numFmtId="0" fontId="9" fillId="0" borderId="13" xfId="0" applyFont="1" applyBorder="1" applyAlignment="1">
      <alignment horizontal="center" vertical="center" wrapText="1"/>
    </xf>
    <xf numFmtId="0" fontId="0" fillId="0" borderId="0" xfId="0" applyAlignment="1">
      <alignment horizontal="center" vertical="center"/>
    </xf>
    <xf numFmtId="0" fontId="10" fillId="8" borderId="15" xfId="0" applyFont="1" applyFill="1" applyBorder="1" applyAlignment="1">
      <alignment vertical="center" wrapText="1"/>
    </xf>
    <xf numFmtId="0" fontId="1" fillId="8" borderId="13" xfId="0" applyFont="1" applyFill="1" applyBorder="1" applyAlignment="1">
      <alignment horizontal="center" vertical="center"/>
    </xf>
    <xf numFmtId="0" fontId="11" fillId="8" borderId="12" xfId="0" applyFont="1" applyFill="1" applyBorder="1" applyAlignment="1">
      <alignment horizontal="center" vertical="center" wrapText="1"/>
    </xf>
    <xf numFmtId="0" fontId="10" fillId="8" borderId="12" xfId="0" applyFont="1" applyFill="1" applyBorder="1" applyAlignment="1">
      <alignment vertical="center" wrapText="1"/>
    </xf>
    <xf numFmtId="0" fontId="12" fillId="8" borderId="12" xfId="0" applyFont="1" applyFill="1" applyBorder="1" applyAlignment="1">
      <alignment vertical="center" wrapText="1"/>
    </xf>
    <xf numFmtId="0" fontId="10" fillId="8" borderId="12" xfId="0" applyFont="1" applyFill="1" applyBorder="1" applyAlignment="1">
      <alignment horizontal="center" vertical="center" wrapText="1"/>
    </xf>
    <xf numFmtId="3" fontId="10" fillId="8" borderId="12" xfId="0" applyNumberFormat="1" applyFont="1" applyFill="1" applyBorder="1" applyAlignment="1">
      <alignment horizontal="right" vertical="center" wrapText="1"/>
    </xf>
    <xf numFmtId="3" fontId="10" fillId="8" borderId="12" xfId="0" applyNumberFormat="1" applyFont="1" applyFill="1" applyBorder="1" applyAlignment="1">
      <alignment horizontal="center" vertical="center" wrapText="1"/>
    </xf>
    <xf numFmtId="0" fontId="0" fillId="8" borderId="0" xfId="0" applyFill="1"/>
    <xf numFmtId="49" fontId="12" fillId="8" borderId="12" xfId="0" quotePrefix="1" applyNumberFormat="1" applyFont="1" applyFill="1" applyBorder="1" applyAlignment="1">
      <alignment vertical="center" wrapText="1"/>
    </xf>
    <xf numFmtId="0" fontId="21" fillId="8" borderId="12" xfId="0" applyFont="1" applyFill="1" applyBorder="1" applyAlignment="1">
      <alignment vertical="center" wrapText="1"/>
    </xf>
    <xf numFmtId="0" fontId="16" fillId="8" borderId="12" xfId="1" applyFill="1" applyBorder="1" applyAlignment="1">
      <alignment vertical="center" wrapText="1"/>
    </xf>
    <xf numFmtId="0" fontId="1" fillId="9" borderId="13" xfId="0" applyFont="1" applyFill="1" applyBorder="1" applyAlignment="1">
      <alignment horizontal="center" vertical="center"/>
    </xf>
    <xf numFmtId="0" fontId="10" fillId="9" borderId="15" xfId="0" applyFont="1" applyFill="1" applyBorder="1" applyAlignment="1">
      <alignment vertical="center" wrapText="1"/>
    </xf>
    <xf numFmtId="0" fontId="11" fillId="9" borderId="12" xfId="0" applyFont="1" applyFill="1" applyBorder="1" applyAlignment="1">
      <alignment horizontal="center" vertical="center" wrapText="1"/>
    </xf>
    <xf numFmtId="0" fontId="10" fillId="9" borderId="12" xfId="0" applyFont="1" applyFill="1" applyBorder="1" applyAlignment="1">
      <alignment vertical="center" wrapText="1"/>
    </xf>
    <xf numFmtId="0" fontId="12" fillId="9" borderId="12" xfId="0" applyFont="1" applyFill="1" applyBorder="1" applyAlignment="1">
      <alignment vertical="center" wrapText="1"/>
    </xf>
    <xf numFmtId="0" fontId="10" fillId="9" borderId="12" xfId="0" applyFont="1" applyFill="1" applyBorder="1" applyAlignment="1">
      <alignment horizontal="center" vertical="center" wrapText="1"/>
    </xf>
    <xf numFmtId="3" fontId="10" fillId="9" borderId="12" xfId="0" applyNumberFormat="1" applyFont="1" applyFill="1" applyBorder="1" applyAlignment="1">
      <alignment horizontal="right" vertical="center" wrapText="1"/>
    </xf>
    <xf numFmtId="3" fontId="10" fillId="9" borderId="12" xfId="0" applyNumberFormat="1" applyFont="1" applyFill="1" applyBorder="1" applyAlignment="1">
      <alignment horizontal="center" vertical="center" wrapText="1"/>
    </xf>
    <xf numFmtId="0" fontId="0" fillId="9" borderId="0" xfId="0" applyFill="1"/>
    <xf numFmtId="0" fontId="1" fillId="10" borderId="13" xfId="0" applyFont="1" applyFill="1" applyBorder="1" applyAlignment="1">
      <alignment horizontal="center" vertical="center"/>
    </xf>
    <xf numFmtId="0" fontId="10" fillId="10" borderId="15" xfId="0" applyFont="1" applyFill="1" applyBorder="1" applyAlignment="1">
      <alignment vertical="center" wrapText="1"/>
    </xf>
    <xf numFmtId="0" fontId="11" fillId="10" borderId="12" xfId="0" applyFont="1" applyFill="1" applyBorder="1" applyAlignment="1">
      <alignment horizontal="center" vertical="center" wrapText="1"/>
    </xf>
    <xf numFmtId="0" fontId="10" fillId="10" borderId="12" xfId="0" applyFont="1" applyFill="1" applyBorder="1" applyAlignment="1">
      <alignment vertical="center" wrapText="1"/>
    </xf>
    <xf numFmtId="0" fontId="12" fillId="10" borderId="12" xfId="0" applyFont="1" applyFill="1" applyBorder="1" applyAlignment="1">
      <alignment vertical="center" wrapText="1"/>
    </xf>
    <xf numFmtId="0" fontId="16" fillId="10" borderId="12" xfId="1" applyFill="1" applyBorder="1" applyAlignment="1">
      <alignment vertical="center" wrapText="1"/>
    </xf>
    <xf numFmtId="49" fontId="12" fillId="10" borderId="12" xfId="0" applyNumberFormat="1" applyFont="1" applyFill="1" applyBorder="1" applyAlignment="1">
      <alignment vertical="center" wrapText="1"/>
    </xf>
    <xf numFmtId="0" fontId="10" fillId="10" borderId="12" xfId="0" applyFont="1" applyFill="1" applyBorder="1" applyAlignment="1">
      <alignment horizontal="center" vertical="center" wrapText="1"/>
    </xf>
    <xf numFmtId="3" fontId="10" fillId="10" borderId="12" xfId="0" applyNumberFormat="1" applyFont="1" applyFill="1" applyBorder="1" applyAlignment="1">
      <alignment horizontal="right" vertical="center" wrapText="1"/>
    </xf>
    <xf numFmtId="3" fontId="10" fillId="10" borderId="12" xfId="0" applyNumberFormat="1" applyFont="1" applyFill="1" applyBorder="1" applyAlignment="1">
      <alignment horizontal="center" vertical="center" wrapText="1"/>
    </xf>
    <xf numFmtId="0" fontId="0" fillId="10" borderId="0" xfId="0" applyFill="1"/>
    <xf numFmtId="0" fontId="1" fillId="11" borderId="13" xfId="0" applyFont="1" applyFill="1" applyBorder="1" applyAlignment="1">
      <alignment horizontal="center" vertical="center"/>
    </xf>
    <xf numFmtId="0" fontId="10" fillId="11" borderId="15" xfId="0" applyFont="1" applyFill="1" applyBorder="1" applyAlignment="1">
      <alignment vertical="center" wrapText="1"/>
    </xf>
    <xf numFmtId="0" fontId="11" fillId="11" borderId="12" xfId="0" applyFont="1" applyFill="1" applyBorder="1" applyAlignment="1">
      <alignment horizontal="center" vertical="center" wrapText="1"/>
    </xf>
    <xf numFmtId="0" fontId="10" fillId="11" borderId="12" xfId="0" applyFont="1" applyFill="1" applyBorder="1" applyAlignment="1">
      <alignment vertical="center" wrapText="1"/>
    </xf>
    <xf numFmtId="0" fontId="12" fillId="11" borderId="12" xfId="0" applyFont="1" applyFill="1" applyBorder="1" applyAlignment="1">
      <alignment vertical="center" wrapText="1"/>
    </xf>
    <xf numFmtId="0" fontId="16" fillId="11" borderId="12" xfId="1" applyFill="1" applyBorder="1" applyAlignment="1">
      <alignment vertical="center" wrapText="1"/>
    </xf>
    <xf numFmtId="0" fontId="10" fillId="11" borderId="12" xfId="0" applyFont="1" applyFill="1" applyBorder="1" applyAlignment="1">
      <alignment horizontal="center" vertical="center" wrapText="1"/>
    </xf>
    <xf numFmtId="3" fontId="10" fillId="11" borderId="12" xfId="0" applyNumberFormat="1" applyFont="1" applyFill="1" applyBorder="1" applyAlignment="1">
      <alignment horizontal="right" vertical="center" wrapText="1"/>
    </xf>
    <xf numFmtId="3" fontId="10" fillId="11" borderId="12" xfId="0" applyNumberFormat="1" applyFont="1" applyFill="1" applyBorder="1" applyAlignment="1">
      <alignment horizontal="center" vertical="center" wrapText="1"/>
    </xf>
    <xf numFmtId="0" fontId="0" fillId="11" borderId="0" xfId="0" applyFill="1"/>
    <xf numFmtId="49" fontId="12" fillId="8" borderId="12" xfId="0" applyNumberFormat="1" applyFont="1" applyFill="1" applyBorder="1" applyAlignment="1">
      <alignment vertical="center" wrapText="1"/>
    </xf>
    <xf numFmtId="49" fontId="12" fillId="11" borderId="12" xfId="0" quotePrefix="1" applyNumberFormat="1" applyFont="1" applyFill="1" applyBorder="1" applyAlignment="1">
      <alignment vertical="center" wrapText="1"/>
    </xf>
    <xf numFmtId="0" fontId="19" fillId="11" borderId="12" xfId="0" applyFont="1" applyFill="1" applyBorder="1" applyAlignment="1">
      <alignment vertical="center" wrapText="1"/>
    </xf>
    <xf numFmtId="0" fontId="16" fillId="11" borderId="0" xfId="1" applyFill="1" applyAlignment="1">
      <alignment wrapText="1"/>
    </xf>
    <xf numFmtId="49" fontId="12" fillId="9" borderId="12" xfId="0" quotePrefix="1" applyNumberFormat="1" applyFont="1" applyFill="1" applyBorder="1" applyAlignment="1">
      <alignment vertical="center" wrapText="1"/>
    </xf>
    <xf numFmtId="0" fontId="9" fillId="0" borderId="0" xfId="0" applyFont="1" applyFill="1" applyAlignment="1">
      <alignment wrapText="1"/>
    </xf>
    <xf numFmtId="0" fontId="1" fillId="11" borderId="10" xfId="0" applyFont="1" applyFill="1" applyBorder="1" applyAlignment="1">
      <alignment horizontal="center" vertical="center"/>
    </xf>
    <xf numFmtId="0" fontId="10" fillId="11" borderId="3" xfId="0" applyFont="1" applyFill="1" applyBorder="1" applyAlignment="1">
      <alignment vertical="center" wrapText="1"/>
    </xf>
    <xf numFmtId="0" fontId="11" fillId="11" borderId="16" xfId="0" applyFont="1" applyFill="1" applyBorder="1" applyAlignment="1">
      <alignment horizontal="center" vertical="center" wrapText="1"/>
    </xf>
    <xf numFmtId="0" fontId="19" fillId="11" borderId="16" xfId="0" applyFont="1" applyFill="1" applyBorder="1" applyAlignment="1">
      <alignment vertical="center" wrapText="1"/>
    </xf>
    <xf numFmtId="0" fontId="10" fillId="11" borderId="16" xfId="0" applyFont="1" applyFill="1" applyBorder="1" applyAlignment="1">
      <alignment vertical="center" wrapText="1"/>
    </xf>
    <xf numFmtId="0" fontId="12" fillId="11" borderId="16" xfId="0" applyFont="1" applyFill="1" applyBorder="1" applyAlignment="1">
      <alignment vertical="center" wrapText="1"/>
    </xf>
    <xf numFmtId="0" fontId="10" fillId="11" borderId="16" xfId="0" applyFont="1" applyFill="1" applyBorder="1" applyAlignment="1">
      <alignment horizontal="center" vertical="center" wrapText="1"/>
    </xf>
    <xf numFmtId="3" fontId="10" fillId="11" borderId="16" xfId="0" applyNumberFormat="1" applyFont="1" applyFill="1" applyBorder="1" applyAlignment="1">
      <alignment horizontal="right" vertical="center" wrapText="1"/>
    </xf>
    <xf numFmtId="3" fontId="10" fillId="11" borderId="16" xfId="0" applyNumberFormat="1" applyFont="1" applyFill="1" applyBorder="1" applyAlignment="1">
      <alignment horizontal="center" vertical="center" wrapText="1"/>
    </xf>
    <xf numFmtId="0" fontId="0" fillId="0" borderId="13" xfId="0" applyBorder="1" applyAlignment="1">
      <alignment horizontal="center" vertical="center"/>
    </xf>
    <xf numFmtId="0" fontId="0" fillId="0" borderId="13" xfId="0" applyBorder="1"/>
    <xf numFmtId="0" fontId="0" fillId="12" borderId="13" xfId="0" applyFill="1" applyBorder="1" applyAlignment="1">
      <alignment horizontal="center" vertical="center"/>
    </xf>
    <xf numFmtId="0" fontId="0" fillId="12" borderId="13" xfId="0" applyFill="1" applyBorder="1"/>
    <xf numFmtId="0" fontId="0" fillId="12" borderId="13" xfId="0" applyFill="1" applyBorder="1" applyAlignment="1">
      <alignment wrapText="1"/>
    </xf>
    <xf numFmtId="0" fontId="0" fillId="12" borderId="13" xfId="0" applyFill="1" applyBorder="1" applyAlignment="1">
      <alignment horizontal="center" vertical="center" wrapText="1"/>
    </xf>
    <xf numFmtId="0" fontId="10" fillId="12" borderId="15" xfId="0" applyFont="1" applyFill="1" applyBorder="1" applyAlignment="1">
      <alignment horizontal="center" vertical="center" wrapText="1"/>
    </xf>
    <xf numFmtId="0" fontId="28" fillId="12" borderId="13" xfId="0" applyFont="1" applyFill="1" applyBorder="1" applyAlignment="1">
      <alignment horizontal="center" vertical="center"/>
    </xf>
    <xf numFmtId="0" fontId="28" fillId="12" borderId="13" xfId="0" applyFont="1" applyFill="1" applyBorder="1"/>
    <xf numFmtId="0" fontId="0" fillId="12" borderId="0" xfId="0" applyFill="1"/>
    <xf numFmtId="0" fontId="0" fillId="12" borderId="13" xfId="0" applyFill="1" applyBorder="1" applyAlignment="1">
      <alignment vertical="center" wrapText="1"/>
    </xf>
    <xf numFmtId="0" fontId="10" fillId="12" borderId="15" xfId="0" applyFont="1" applyFill="1" applyBorder="1" applyAlignment="1">
      <alignment vertical="center" wrapText="1"/>
    </xf>
    <xf numFmtId="0" fontId="0" fillId="12" borderId="13" xfId="0" applyFont="1" applyFill="1" applyBorder="1" applyAlignment="1">
      <alignment vertical="center"/>
    </xf>
    <xf numFmtId="0" fontId="0" fillId="12" borderId="13" xfId="0" applyFont="1" applyFill="1" applyBorder="1" applyAlignment="1">
      <alignment vertical="center" wrapText="1"/>
    </xf>
    <xf numFmtId="0" fontId="0" fillId="12" borderId="0" xfId="0" applyFont="1" applyFill="1" applyAlignment="1">
      <alignment vertical="center"/>
    </xf>
    <xf numFmtId="0" fontId="29" fillId="12" borderId="13" xfId="0" applyFont="1" applyFill="1" applyBorder="1" applyAlignment="1">
      <alignment vertical="center" wrapText="1"/>
    </xf>
    <xf numFmtId="0" fontId="23" fillId="12" borderId="13" xfId="0" applyFont="1" applyFill="1" applyBorder="1" applyAlignment="1">
      <alignment wrapText="1"/>
    </xf>
    <xf numFmtId="0" fontId="10" fillId="12" borderId="13" xfId="0" applyFont="1" applyFill="1" applyBorder="1" applyAlignment="1">
      <alignment vertical="center" wrapText="1"/>
    </xf>
    <xf numFmtId="0" fontId="23" fillId="12" borderId="13" xfId="0" applyFont="1" applyFill="1" applyBorder="1" applyAlignment="1">
      <alignment vertical="center" wrapText="1"/>
    </xf>
    <xf numFmtId="0" fontId="31" fillId="12" borderId="13" xfId="0" applyFont="1" applyFill="1" applyBorder="1"/>
    <xf numFmtId="0" fontId="32" fillId="12" borderId="13" xfId="0" applyFont="1" applyFill="1" applyBorder="1" applyAlignment="1">
      <alignment horizontal="center" vertical="center"/>
    </xf>
    <xf numFmtId="0" fontId="32" fillId="12" borderId="13" xfId="0" applyFont="1" applyFill="1" applyBorder="1"/>
    <xf numFmtId="0" fontId="33" fillId="12" borderId="13" xfId="0" applyFont="1" applyFill="1" applyBorder="1" applyAlignment="1">
      <alignment vertical="center" wrapText="1"/>
    </xf>
    <xf numFmtId="0" fontId="32" fillId="0" borderId="0" xfId="0" applyFont="1" applyAlignment="1"/>
    <xf numFmtId="0" fontId="29" fillId="12" borderId="13" xfId="0" applyFont="1" applyFill="1" applyBorder="1" applyAlignment="1">
      <alignment wrapText="1"/>
    </xf>
    <xf numFmtId="0" fontId="29" fillId="12" borderId="13" xfId="0" applyFont="1" applyFill="1" applyBorder="1" applyAlignment="1">
      <alignment horizontal="center" vertical="center" wrapText="1"/>
    </xf>
    <xf numFmtId="0" fontId="32" fillId="12" borderId="10" xfId="0" applyFont="1" applyFill="1" applyBorder="1" applyAlignment="1"/>
    <xf numFmtId="0" fontId="32" fillId="12" borderId="13" xfId="0" applyFont="1" applyFill="1" applyBorder="1" applyAlignment="1">
      <alignment horizontal="center" vertical="center" wrapText="1"/>
    </xf>
    <xf numFmtId="3" fontId="32" fillId="12" borderId="13" xfId="0" applyNumberFormat="1" applyFont="1" applyFill="1" applyBorder="1" applyAlignment="1">
      <alignment horizontal="center" vertical="center"/>
    </xf>
    <xf numFmtId="0" fontId="32" fillId="0" borderId="13" xfId="0" applyFont="1" applyBorder="1"/>
    <xf numFmtId="0" fontId="35" fillId="12" borderId="13" xfId="0" applyFont="1" applyFill="1" applyBorder="1" applyAlignment="1">
      <alignment wrapText="1"/>
    </xf>
    <xf numFmtId="0" fontId="35" fillId="12" borderId="13" xfId="0" applyFont="1" applyFill="1" applyBorder="1" applyAlignment="1">
      <alignment vertical="center" wrapText="1"/>
    </xf>
    <xf numFmtId="4" fontId="36" fillId="12" borderId="13" xfId="0" applyNumberFormat="1" applyFont="1" applyFill="1" applyBorder="1" applyAlignment="1">
      <alignment vertical="center"/>
    </xf>
    <xf numFmtId="0" fontId="37" fillId="12" borderId="13" xfId="0" applyFont="1" applyFill="1" applyBorder="1" applyAlignment="1">
      <alignment vertical="center" wrapText="1"/>
    </xf>
    <xf numFmtId="0" fontId="25" fillId="0" borderId="17" xfId="0" applyFont="1" applyBorder="1" applyAlignment="1">
      <alignment horizontal="center"/>
    </xf>
    <xf numFmtId="0" fontId="25" fillId="0" borderId="18" xfId="0" applyFont="1" applyBorder="1" applyAlignment="1">
      <alignment horizontal="center"/>
    </xf>
    <xf numFmtId="0" fontId="25" fillId="0" borderId="19" xfId="0" applyFont="1" applyBorder="1" applyAlignment="1">
      <alignment horizontal="center"/>
    </xf>
    <xf numFmtId="0" fontId="0" fillId="0" borderId="0" xfId="0" applyAlignment="1">
      <alignment horizontal="center"/>
    </xf>
    <xf numFmtId="0" fontId="2" fillId="2" borderId="0" xfId="0" applyFont="1" applyFill="1" applyAlignment="1">
      <alignment horizontal="center" vertical="center"/>
    </xf>
    <xf numFmtId="0" fontId="7" fillId="3" borderId="9" xfId="0" applyFont="1" applyFill="1" applyBorder="1" applyAlignment="1">
      <alignment horizontal="center"/>
    </xf>
    <xf numFmtId="0" fontId="7" fillId="4" borderId="9" xfId="0" applyFont="1" applyFill="1" applyBorder="1" applyAlignment="1">
      <alignment horizontal="center"/>
    </xf>
    <xf numFmtId="0" fontId="7" fillId="5" borderId="9" xfId="0" applyFont="1" applyFill="1" applyBorder="1" applyAlignment="1">
      <alignment horizontal="center"/>
    </xf>
    <xf numFmtId="0" fontId="7" fillId="6" borderId="9" xfId="0" applyFont="1" applyFill="1" applyBorder="1" applyAlignment="1">
      <alignment horizontal="center"/>
    </xf>
    <xf numFmtId="0" fontId="20" fillId="11" borderId="12" xfId="0" applyFont="1" applyFill="1" applyBorder="1" applyAlignment="1">
      <alignment horizontal="center" vertical="center" wrapText="1"/>
    </xf>
    <xf numFmtId="0" fontId="22" fillId="11" borderId="0" xfId="0" applyFont="1" applyFill="1" applyAlignment="1">
      <alignment vertical="center" wrapText="1"/>
    </xf>
    <xf numFmtId="0" fontId="13" fillId="11" borderId="0" xfId="0" applyFont="1" applyFill="1"/>
    <xf numFmtId="0" fontId="38" fillId="9" borderId="13" xfId="0" applyFont="1" applyFill="1" applyBorder="1" applyAlignment="1">
      <alignment horizontal="center" vertical="center"/>
    </xf>
    <xf numFmtId="0" fontId="20" fillId="9" borderId="12" xfId="0" applyFont="1" applyFill="1" applyBorder="1" applyAlignment="1">
      <alignment horizontal="center" vertical="center" wrapText="1"/>
    </xf>
    <xf numFmtId="0" fontId="13" fillId="9" borderId="0" xfId="0" applyFont="1" applyFill="1"/>
    <xf numFmtId="49" fontId="12" fillId="11" borderId="12" xfId="0" applyNumberFormat="1" applyFont="1" applyFill="1" applyBorder="1" applyAlignment="1">
      <alignment vertical="center" wrapText="1"/>
    </xf>
    <xf numFmtId="0" fontId="23" fillId="11" borderId="0" xfId="0" applyFont="1" applyFill="1" applyAlignment="1">
      <alignment wrapText="1"/>
    </xf>
    <xf numFmtId="0" fontId="32" fillId="12" borderId="13" xfId="0" applyFont="1" applyFill="1" applyBorder="1" applyAlignment="1">
      <alignment vertical="center"/>
    </xf>
    <xf numFmtId="49" fontId="33" fillId="12" borderId="13" xfId="0" applyNumberFormat="1" applyFont="1" applyFill="1" applyBorder="1" applyAlignment="1">
      <alignment vertical="center" wrapText="1"/>
    </xf>
    <xf numFmtId="0" fontId="39" fillId="12" borderId="13" xfId="0" applyFont="1" applyFill="1" applyBorder="1" applyAlignment="1">
      <alignment horizontal="center" vertical="center"/>
    </xf>
    <xf numFmtId="0" fontId="33" fillId="12" borderId="13" xfId="0" applyFont="1" applyFill="1" applyBorder="1" applyAlignment="1">
      <alignment vertical="top" wrapText="1"/>
    </xf>
    <xf numFmtId="0" fontId="39" fillId="12" borderId="13" xfId="0" applyFont="1" applyFill="1" applyBorder="1"/>
    <xf numFmtId="0" fontId="33" fillId="12" borderId="13" xfId="0" applyFont="1" applyFill="1" applyBorder="1" applyAlignment="1">
      <alignment wrapText="1"/>
    </xf>
    <xf numFmtId="0" fontId="39" fillId="12" borderId="13" xfId="0" applyFont="1" applyFill="1" applyBorder="1" applyAlignment="1">
      <alignment vertical="center"/>
    </xf>
    <xf numFmtId="0" fontId="41" fillId="12" borderId="13" xfId="1" applyFont="1" applyFill="1" applyBorder="1" applyAlignment="1">
      <alignment vertical="center" wrapText="1"/>
    </xf>
    <xf numFmtId="0" fontId="0" fillId="12" borderId="19" xfId="0" applyFill="1" applyBorder="1"/>
    <xf numFmtId="0" fontId="10" fillId="12" borderId="19" xfId="0" applyFont="1" applyFill="1" applyBorder="1" applyAlignment="1">
      <alignment vertical="center" wrapText="1"/>
    </xf>
    <xf numFmtId="0" fontId="32" fillId="12" borderId="14" xfId="0" applyFont="1" applyFill="1" applyBorder="1" applyAlignment="1"/>
    <xf numFmtId="0" fontId="32" fillId="12" borderId="19" xfId="0" applyFont="1" applyFill="1" applyBorder="1"/>
    <xf numFmtId="0" fontId="26" fillId="12" borderId="13" xfId="0" applyFont="1" applyFill="1" applyBorder="1" applyAlignment="1">
      <alignment horizontal="center" vertical="center" wrapText="1"/>
    </xf>
    <xf numFmtId="0" fontId="10" fillId="12" borderId="13" xfId="0" applyFont="1" applyFill="1" applyBorder="1" applyAlignment="1">
      <alignment horizontal="center" vertical="center" wrapText="1"/>
    </xf>
    <xf numFmtId="0" fontId="23" fillId="12" borderId="13" xfId="0" applyFont="1" applyFill="1" applyBorder="1" applyAlignment="1">
      <alignment horizontal="center" vertical="center" wrapText="1"/>
    </xf>
    <xf numFmtId="0" fontId="27" fillId="12" borderId="13" xfId="0" applyFont="1" applyFill="1" applyBorder="1" applyAlignment="1">
      <alignment vertical="center"/>
    </xf>
    <xf numFmtId="0" fontId="30" fillId="12" borderId="13" xfId="0" applyFont="1" applyFill="1" applyBorder="1" applyAlignment="1">
      <alignment vertical="center" wrapText="1"/>
    </xf>
    <xf numFmtId="0" fontId="32" fillId="12" borderId="13" xfId="0" applyFont="1" applyFill="1" applyBorder="1" applyAlignment="1"/>
    <xf numFmtId="0" fontId="34" fillId="12" borderId="13" xfId="1" applyFont="1" applyFill="1" applyBorder="1" applyAlignment="1">
      <alignment wrapText="1"/>
    </xf>
    <xf numFmtId="3" fontId="32" fillId="12" borderId="13" xfId="0" applyNumberFormat="1" applyFont="1" applyFill="1" applyBorder="1" applyAlignment="1"/>
  </cellXfs>
  <cellStyles count="2">
    <cellStyle name="Lien hypertexte"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763270</xdr:colOff>
      <xdr:row>5</xdr:row>
      <xdr:rowOff>103959</xdr:rowOff>
    </xdr:to>
    <xdr:pic>
      <xdr:nvPicPr>
        <xdr:cNvPr id="2" name="Picture 5" descr="RÃ©sultat de recherche d'images pour &quot;EY logo&quot;">
          <a:extLst>
            <a:ext uri="{FF2B5EF4-FFF2-40B4-BE49-F238E27FC236}">
              <a16:creationId xmlns:a16="http://schemas.microsoft.com/office/drawing/2014/main" xmlns="" id="{785113F4-BD84-4A64-A468-605A4F210617}"/>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1795" b="11538"/>
        <a:stretch/>
      </xdr:blipFill>
      <xdr:spPr bwMode="auto">
        <a:xfrm>
          <a:off x="0" y="0"/>
          <a:ext cx="1658620" cy="1027884"/>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12</xdr:col>
      <xdr:colOff>817517</xdr:colOff>
      <xdr:row>0</xdr:row>
      <xdr:rowOff>80373</xdr:rowOff>
    </xdr:from>
    <xdr:to>
      <xdr:col>13</xdr:col>
      <xdr:colOff>357415</xdr:colOff>
      <xdr:row>3</xdr:row>
      <xdr:rowOff>107769</xdr:rowOff>
    </xdr:to>
    <xdr:pic>
      <xdr:nvPicPr>
        <xdr:cNvPr id="3" name="Picture 6">
          <a:extLst>
            <a:ext uri="{FF2B5EF4-FFF2-40B4-BE49-F238E27FC236}">
              <a16:creationId xmlns:a16="http://schemas.microsoft.com/office/drawing/2014/main" xmlns="" id="{F6F0D6BD-AEB0-45D7-9B96-90352A4EE1B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543417" y="80373"/>
          <a:ext cx="1092473" cy="57032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faustindiamf@gmail.com" TargetMode="External"/><Relationship Id="rId13" Type="http://schemas.openxmlformats.org/officeDocument/2006/relationships/hyperlink" Target="mailto:socearuco@yahoo.fr" TargetMode="External"/><Relationship Id="rId18" Type="http://schemas.openxmlformats.org/officeDocument/2006/relationships/hyperlink" Target="mailto:crid.org2016@gmail.com" TargetMode="External"/><Relationship Id="rId26" Type="http://schemas.openxmlformats.org/officeDocument/2006/relationships/hyperlink" Target="mailto:jurgenlobi@hotmail.be" TargetMode="External"/><Relationship Id="rId3" Type="http://schemas.openxmlformats.org/officeDocument/2006/relationships/hyperlink" Target="mailto:yannicknzabini@gmail.com" TargetMode="External"/><Relationship Id="rId21" Type="http://schemas.openxmlformats.org/officeDocument/2006/relationships/hyperlink" Target="mailto:giresselomeka1@gmail.com" TargetMode="External"/><Relationship Id="rId34" Type="http://schemas.openxmlformats.org/officeDocument/2006/relationships/hyperlink" Target="mailto:faustincishugi@gmail.com" TargetMode="External"/><Relationship Id="rId7" Type="http://schemas.openxmlformats.org/officeDocument/2006/relationships/hyperlink" Target="mailto:ghyslainmulume1@gmail.com" TargetMode="External"/><Relationship Id="rId12" Type="http://schemas.openxmlformats.org/officeDocument/2006/relationships/hyperlink" Target="mailto:faustindiamf@gmail.com" TargetMode="External"/><Relationship Id="rId17" Type="http://schemas.openxmlformats.org/officeDocument/2006/relationships/hyperlink" Target="mailto:florentinmugula@gmail.com" TargetMode="External"/><Relationship Id="rId25" Type="http://schemas.openxmlformats.org/officeDocument/2006/relationships/hyperlink" Target="mailto:jurgenlobi@hotmail.be" TargetMode="External"/><Relationship Id="rId33" Type="http://schemas.openxmlformats.org/officeDocument/2006/relationships/hyperlink" Target="mailto:rolianekayiba@gmail.com" TargetMode="External"/><Relationship Id="rId38" Type="http://schemas.openxmlformats.org/officeDocument/2006/relationships/drawing" Target="../drawings/drawing1.xml"/><Relationship Id="rId2" Type="http://schemas.openxmlformats.org/officeDocument/2006/relationships/hyperlink" Target="mailto:longombenza@gmail.com" TargetMode="External"/><Relationship Id="rId16" Type="http://schemas.openxmlformats.org/officeDocument/2006/relationships/hyperlink" Target="mailto:florentinmugula@gmail.com" TargetMode="External"/><Relationship Id="rId20" Type="http://schemas.openxmlformats.org/officeDocument/2006/relationships/hyperlink" Target="mailto:cprebolauvira1@gmail.com" TargetMode="External"/><Relationship Id="rId29" Type="http://schemas.openxmlformats.org/officeDocument/2006/relationships/hyperlink" Target="mailto:ongcfad_org@yahoo.frongcfadrdc@gmail.com" TargetMode="External"/><Relationship Id="rId1" Type="http://schemas.openxmlformats.org/officeDocument/2006/relationships/hyperlink" Target="mailto:longombenza@gmail.com" TargetMode="External"/><Relationship Id="rId6" Type="http://schemas.openxmlformats.org/officeDocument/2006/relationships/hyperlink" Target="mailto:ghyslainmulume1@gmail.com" TargetMode="External"/><Relationship Id="rId11" Type="http://schemas.openxmlformats.org/officeDocument/2006/relationships/hyperlink" Target="mailto:adpacongd01@gmail.com" TargetMode="External"/><Relationship Id="rId24" Type="http://schemas.openxmlformats.org/officeDocument/2006/relationships/hyperlink" Target="mailto:fmweze@gmail.com/alternative.positive@gmail.com" TargetMode="External"/><Relationship Id="rId32" Type="http://schemas.openxmlformats.org/officeDocument/2006/relationships/hyperlink" Target="mailto:andrenzomono@gmail.com" TargetMode="External"/><Relationship Id="rId37" Type="http://schemas.openxmlformats.org/officeDocument/2006/relationships/printerSettings" Target="../printerSettings/printerSettings1.bin"/><Relationship Id="rId5" Type="http://schemas.openxmlformats.org/officeDocument/2006/relationships/hyperlink" Target="mailto:mbuyikalombo@outlook.fr" TargetMode="External"/><Relationship Id="rId15" Type="http://schemas.openxmlformats.org/officeDocument/2006/relationships/hyperlink" Target="mailto:florentinmugula@gmail.com" TargetMode="External"/><Relationship Id="rId23" Type="http://schemas.openxmlformats.org/officeDocument/2006/relationships/hyperlink" Target="mailto:djibrilbisambu@gmail.com" TargetMode="External"/><Relationship Id="rId28" Type="http://schemas.openxmlformats.org/officeDocument/2006/relationships/hyperlink" Target="mailto:abio.ong.drc@gmail.com" TargetMode="External"/><Relationship Id="rId36" Type="http://schemas.openxmlformats.org/officeDocument/2006/relationships/hyperlink" Target="mailto:faustincishugi@gmail.com" TargetMode="External"/><Relationship Id="rId10" Type="http://schemas.openxmlformats.org/officeDocument/2006/relationships/hyperlink" Target="mailto:adpacongd01@gmail.com" TargetMode="External"/><Relationship Id="rId19" Type="http://schemas.openxmlformats.org/officeDocument/2006/relationships/hyperlink" Target="mailto:nadiakabare@gmail.com" TargetMode="External"/><Relationship Id="rId31" Type="http://schemas.openxmlformats.org/officeDocument/2006/relationships/hyperlink" Target="mailto:giresselomeka1@gmail.com" TargetMode="External"/><Relationship Id="rId4" Type="http://schemas.openxmlformats.org/officeDocument/2006/relationships/hyperlink" Target="mailto:mbuyikalombo@outlook.fr" TargetMode="External"/><Relationship Id="rId9" Type="http://schemas.openxmlformats.org/officeDocument/2006/relationships/hyperlink" Target="mailto:palukupatrick@yahoo.fr" TargetMode="External"/><Relationship Id="rId14" Type="http://schemas.openxmlformats.org/officeDocument/2006/relationships/hyperlink" Target="mailto:florentinmugula@gmail.com" TargetMode="External"/><Relationship Id="rId22" Type="http://schemas.openxmlformats.org/officeDocument/2006/relationships/hyperlink" Target="mailto:djibrilbisambu@gmail.com" TargetMode="External"/><Relationship Id="rId27" Type="http://schemas.openxmlformats.org/officeDocument/2006/relationships/hyperlink" Target="mailto:mashikuremy@gmail.com" TargetMode="External"/><Relationship Id="rId30" Type="http://schemas.openxmlformats.org/officeDocument/2006/relationships/hyperlink" Target="mailto:mpialugogo@gmail.com" TargetMode="External"/><Relationship Id="rId35" Type="http://schemas.openxmlformats.org/officeDocument/2006/relationships/hyperlink" Target="mailto:faustincishug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G94"/>
  <sheetViews>
    <sheetView tabSelected="1" topLeftCell="A80" workbookViewId="0">
      <selection activeCell="D84" sqref="D84"/>
    </sheetView>
  </sheetViews>
  <sheetFormatPr baseColWidth="10" defaultRowHeight="15"/>
  <cols>
    <col min="1" max="1" width="5.28515625" style="27" customWidth="1"/>
    <col min="2" max="2" width="52.5703125" customWidth="1"/>
    <col min="4" max="4" width="17.28515625" customWidth="1"/>
    <col min="9" max="9" width="15" bestFit="1" customWidth="1"/>
    <col min="11" max="11" width="13.85546875" customWidth="1"/>
    <col min="13" max="13" width="16" customWidth="1"/>
  </cols>
  <sheetData>
    <row r="1" spans="2:709" ht="14.45" customHeight="1">
      <c r="C1" s="123" t="s">
        <v>0</v>
      </c>
      <c r="D1" s="123"/>
      <c r="E1" s="123"/>
      <c r="F1" s="123"/>
      <c r="G1" s="123"/>
      <c r="H1" s="123"/>
      <c r="I1" s="123"/>
      <c r="J1" s="123"/>
      <c r="K1" s="123"/>
      <c r="L1" s="123"/>
    </row>
    <row r="2" spans="2:709" ht="14.45" customHeight="1">
      <c r="C2" s="123"/>
      <c r="D2" s="123"/>
      <c r="E2" s="123"/>
      <c r="F2" s="123"/>
      <c r="G2" s="123"/>
      <c r="H2" s="123"/>
      <c r="I2" s="123"/>
      <c r="J2" s="123"/>
      <c r="K2" s="123"/>
      <c r="L2" s="123"/>
    </row>
    <row r="3" spans="2:709" ht="14.45" customHeight="1">
      <c r="C3" s="123"/>
      <c r="D3" s="123"/>
      <c r="E3" s="123"/>
      <c r="F3" s="123"/>
      <c r="G3" s="123"/>
      <c r="H3" s="123"/>
      <c r="I3" s="123"/>
      <c r="J3" s="123"/>
      <c r="K3" s="123"/>
      <c r="L3" s="123"/>
    </row>
    <row r="4" spans="2:709">
      <c r="E4" s="1"/>
    </row>
    <row r="5" spans="2:709">
      <c r="E5" s="1"/>
    </row>
    <row r="6" spans="2:709">
      <c r="E6" s="1"/>
    </row>
    <row r="7" spans="2:709" ht="20.25">
      <c r="B7" s="2" t="s">
        <v>1</v>
      </c>
      <c r="C7" s="3"/>
      <c r="D7" s="3"/>
      <c r="E7" s="3"/>
      <c r="F7" s="3"/>
      <c r="G7" s="3"/>
      <c r="H7" s="3"/>
      <c r="I7" s="3"/>
      <c r="J7" s="3"/>
      <c r="K7" s="3"/>
      <c r="L7" s="3"/>
      <c r="M7" s="3"/>
      <c r="N7" s="4"/>
    </row>
    <row r="8" spans="2:709">
      <c r="B8" s="5"/>
      <c r="C8" s="6"/>
      <c r="D8" s="6"/>
      <c r="E8" s="7"/>
      <c r="F8" s="6"/>
      <c r="G8" s="6"/>
      <c r="H8" s="6"/>
      <c r="I8" s="6"/>
      <c r="J8" s="6"/>
      <c r="K8" s="6"/>
      <c r="L8" s="6"/>
      <c r="M8" s="6"/>
      <c r="N8" s="8"/>
    </row>
    <row r="9" spans="2:709" ht="18">
      <c r="B9" s="9" t="s">
        <v>2</v>
      </c>
      <c r="C9" s="6"/>
      <c r="D9" s="6"/>
      <c r="E9" s="7"/>
      <c r="F9" s="6"/>
      <c r="G9" s="6"/>
      <c r="H9" s="6"/>
      <c r="I9" s="6"/>
      <c r="J9" s="6"/>
      <c r="K9" s="6"/>
      <c r="L9" s="6"/>
      <c r="M9" s="6"/>
      <c r="N9" s="8"/>
    </row>
    <row r="10" spans="2:709" ht="18">
      <c r="B10" s="9" t="s">
        <v>3</v>
      </c>
      <c r="C10" s="6"/>
      <c r="D10" s="6"/>
      <c r="E10" s="7"/>
      <c r="F10" s="6"/>
      <c r="G10" s="6"/>
      <c r="H10" s="6"/>
      <c r="I10" s="6"/>
      <c r="J10" s="6"/>
      <c r="K10" s="6"/>
      <c r="L10" s="6"/>
      <c r="M10" s="6"/>
      <c r="N10" s="8"/>
    </row>
    <row r="11" spans="2:709" ht="18">
      <c r="B11" s="9" t="s">
        <v>4</v>
      </c>
      <c r="C11" s="6"/>
      <c r="D11" s="6"/>
      <c r="E11" s="7"/>
      <c r="F11" s="6"/>
      <c r="G11" s="6"/>
      <c r="H11" s="6"/>
      <c r="I11" s="6"/>
      <c r="J11" s="6"/>
      <c r="K11" s="6"/>
      <c r="L11" s="6"/>
      <c r="M11" s="6"/>
      <c r="N11" s="8"/>
    </row>
    <row r="12" spans="2:709" ht="18">
      <c r="B12" s="10"/>
      <c r="C12" s="11"/>
      <c r="D12" s="11"/>
      <c r="E12" s="12"/>
      <c r="F12" s="11"/>
      <c r="G12" s="11"/>
      <c r="H12" s="11"/>
      <c r="I12" s="11"/>
      <c r="J12" s="11"/>
      <c r="K12" s="11"/>
      <c r="L12" s="11"/>
      <c r="M12" s="11"/>
      <c r="N12" s="13"/>
    </row>
    <row r="13" spans="2:709" ht="11.45" customHeight="1">
      <c r="B13" s="14"/>
      <c r="E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row>
    <row r="14" spans="2:709" ht="20.25">
      <c r="B14" s="2" t="s">
        <v>5</v>
      </c>
      <c r="C14" s="3"/>
      <c r="D14" s="3"/>
      <c r="E14" s="3"/>
      <c r="F14" s="3"/>
      <c r="G14" s="3"/>
      <c r="H14" s="3"/>
      <c r="I14" s="3"/>
      <c r="J14" s="3"/>
      <c r="K14" s="3"/>
      <c r="L14" s="3"/>
      <c r="M14" s="3"/>
      <c r="N14" s="4"/>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row>
    <row r="15" spans="2:709" ht="18">
      <c r="B15" s="9" t="s">
        <v>6</v>
      </c>
      <c r="C15" s="6"/>
      <c r="D15" s="6"/>
      <c r="E15" s="7"/>
      <c r="F15" s="6"/>
      <c r="G15" s="6"/>
      <c r="H15" s="6"/>
      <c r="I15" s="6"/>
      <c r="J15" s="6"/>
      <c r="K15" s="6"/>
      <c r="L15" s="6"/>
      <c r="M15" s="6"/>
      <c r="N15" s="8"/>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row>
    <row r="16" spans="2:709" ht="18">
      <c r="B16" s="9" t="s">
        <v>7</v>
      </c>
      <c r="C16" s="6"/>
      <c r="D16" s="6"/>
      <c r="E16" s="7"/>
      <c r="F16" s="6"/>
      <c r="G16" s="6"/>
      <c r="H16" s="6"/>
      <c r="I16" s="6"/>
      <c r="J16" s="6"/>
      <c r="K16" s="6"/>
      <c r="L16" s="6"/>
      <c r="M16" s="6"/>
      <c r="N16" s="8"/>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row>
    <row r="17" spans="1:709" ht="18">
      <c r="B17" s="10"/>
      <c r="C17" s="11"/>
      <c r="D17" s="11"/>
      <c r="E17" s="12"/>
      <c r="F17" s="11"/>
      <c r="G17" s="11"/>
      <c r="H17" s="11"/>
      <c r="I17" s="11"/>
      <c r="J17" s="11"/>
      <c r="K17" s="11"/>
      <c r="L17" s="11"/>
      <c r="M17" s="11"/>
      <c r="N17" s="13"/>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row>
    <row r="18" spans="1:709" ht="11.45" customHeight="1">
      <c r="B18" s="15"/>
      <c r="C18" s="6"/>
      <c r="D18" s="6"/>
      <c r="E18" s="7"/>
      <c r="F18" s="6"/>
      <c r="G18" s="6"/>
      <c r="H18" s="6"/>
      <c r="I18" s="6"/>
      <c r="J18" s="6"/>
      <c r="K18" s="6"/>
      <c r="L18" s="6"/>
      <c r="M18" s="6"/>
      <c r="N18" s="6"/>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row>
    <row r="19" spans="1:709" ht="20.25">
      <c r="B19" s="2" t="s">
        <v>8</v>
      </c>
      <c r="C19" s="3"/>
      <c r="D19" s="3"/>
      <c r="E19" s="3"/>
      <c r="F19" s="3"/>
      <c r="G19" s="3"/>
      <c r="H19" s="3"/>
      <c r="I19" s="3"/>
      <c r="J19" s="3"/>
      <c r="K19" s="3"/>
      <c r="L19" s="3"/>
      <c r="M19" s="3"/>
      <c r="N19" s="4"/>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row>
    <row r="20" spans="1:709" ht="18">
      <c r="B20" s="16" t="s">
        <v>9</v>
      </c>
      <c r="C20" s="16">
        <v>1.1172</v>
      </c>
      <c r="D20" s="6"/>
      <c r="E20" s="7"/>
      <c r="F20" s="6"/>
      <c r="G20" s="6"/>
      <c r="H20" s="6"/>
      <c r="I20" s="6"/>
      <c r="J20" s="6"/>
      <c r="K20" s="6"/>
      <c r="L20" s="6"/>
      <c r="M20" s="6"/>
      <c r="N20" s="8"/>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row>
    <row r="21" spans="1:709" ht="18">
      <c r="B21" s="16" t="s">
        <v>10</v>
      </c>
      <c r="C21" s="16">
        <v>1.7030000000000001E-3</v>
      </c>
      <c r="D21" s="6"/>
      <c r="E21" s="7"/>
      <c r="F21" s="6"/>
      <c r="G21" s="6"/>
      <c r="H21" s="6"/>
      <c r="I21" s="6"/>
      <c r="J21" s="6"/>
      <c r="K21" s="6"/>
      <c r="L21" s="6"/>
      <c r="M21" s="6"/>
      <c r="N21" s="8"/>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row>
    <row r="22" spans="1:709" ht="18">
      <c r="B22" s="16" t="s">
        <v>11</v>
      </c>
      <c r="C22" s="16">
        <v>1886</v>
      </c>
      <c r="D22" s="6"/>
      <c r="E22" s="7"/>
      <c r="F22" s="6"/>
      <c r="G22" s="6"/>
      <c r="H22" s="6"/>
      <c r="I22" s="6"/>
      <c r="J22" s="6"/>
      <c r="K22" s="6"/>
      <c r="L22" s="6"/>
      <c r="M22" s="6"/>
      <c r="N22" s="8"/>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row>
    <row r="23" spans="1:709" ht="18">
      <c r="B23" s="16" t="s">
        <v>12</v>
      </c>
      <c r="C23" s="16">
        <v>938.23</v>
      </c>
      <c r="D23" s="6"/>
      <c r="E23" s="7"/>
      <c r="F23" s="6"/>
      <c r="G23" s="6"/>
      <c r="H23" s="6"/>
      <c r="I23" s="6"/>
      <c r="J23" s="6"/>
      <c r="K23" s="6"/>
      <c r="L23" s="6"/>
      <c r="M23" s="6"/>
      <c r="N23" s="8"/>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row>
    <row r="24" spans="1:709" ht="18">
      <c r="B24" s="10"/>
      <c r="C24" s="11"/>
      <c r="D24" s="11"/>
      <c r="E24" s="12"/>
      <c r="F24" s="11"/>
      <c r="G24" s="11"/>
      <c r="H24" s="11"/>
      <c r="I24" s="11"/>
      <c r="J24" s="11"/>
      <c r="K24" s="11"/>
      <c r="L24" s="11"/>
      <c r="M24" s="11"/>
      <c r="N24" s="13"/>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row>
    <row r="25" spans="1:709" ht="11.45" customHeight="1">
      <c r="B25" s="15"/>
      <c r="C25" s="6"/>
      <c r="D25" s="6"/>
      <c r="E25" s="7"/>
      <c r="F25" s="6"/>
      <c r="G25" s="6"/>
      <c r="H25" s="6"/>
      <c r="I25" s="6"/>
      <c r="J25" s="6"/>
      <c r="K25" s="6"/>
      <c r="L25" s="6"/>
      <c r="M25" s="6"/>
      <c r="N25" s="6"/>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row>
    <row r="26" spans="1:709" ht="11.45" customHeight="1">
      <c r="B26" s="14"/>
      <c r="E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row>
    <row r="27" spans="1:709" ht="19.899999999999999" customHeight="1">
      <c r="B27" s="14"/>
      <c r="C27" s="17"/>
      <c r="D27" s="124" t="s">
        <v>13</v>
      </c>
      <c r="E27" s="124"/>
      <c r="F27" s="124"/>
      <c r="G27" s="124"/>
      <c r="H27" s="124"/>
      <c r="I27" s="124"/>
      <c r="J27" s="125" t="s">
        <v>14</v>
      </c>
      <c r="K27" s="125"/>
      <c r="L27" s="125"/>
      <c r="M27" s="125"/>
      <c r="N27" s="125"/>
      <c r="O27" s="125"/>
      <c r="P27" s="125"/>
      <c r="Q27" s="126" t="s">
        <v>15</v>
      </c>
      <c r="R27" s="126"/>
      <c r="S27" s="126"/>
      <c r="T27" s="126"/>
      <c r="U27" s="126"/>
      <c r="V27" s="126"/>
      <c r="W27" s="126"/>
      <c r="X27" s="126"/>
      <c r="Y27" s="127" t="s">
        <v>16</v>
      </c>
      <c r="Z27" s="127"/>
      <c r="AA27" s="122"/>
      <c r="AB27" s="122"/>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row>
    <row r="28" spans="1:709" s="23" customFormat="1" ht="108">
      <c r="A28" s="26" t="s">
        <v>282</v>
      </c>
      <c r="B28" s="25" t="s">
        <v>17</v>
      </c>
      <c r="C28" s="18" t="s">
        <v>18</v>
      </c>
      <c r="D28" s="19" t="s">
        <v>19</v>
      </c>
      <c r="E28" s="19" t="s">
        <v>20</v>
      </c>
      <c r="F28" s="19" t="s">
        <v>21</v>
      </c>
      <c r="G28" s="20" t="s">
        <v>22</v>
      </c>
      <c r="H28" s="20" t="s">
        <v>23</v>
      </c>
      <c r="I28" s="20" t="s">
        <v>24</v>
      </c>
      <c r="J28" s="19" t="s">
        <v>25</v>
      </c>
      <c r="K28" s="19" t="s">
        <v>26</v>
      </c>
      <c r="L28" s="19" t="s">
        <v>27</v>
      </c>
      <c r="M28" s="19" t="s">
        <v>28</v>
      </c>
      <c r="N28" s="19" t="s">
        <v>29</v>
      </c>
      <c r="O28" s="19" t="s">
        <v>30</v>
      </c>
      <c r="P28" s="19" t="s">
        <v>31</v>
      </c>
      <c r="Q28" s="21" t="s">
        <v>32</v>
      </c>
      <c r="R28" s="21" t="s">
        <v>33</v>
      </c>
      <c r="S28" s="21" t="s">
        <v>34</v>
      </c>
      <c r="T28" s="21" t="s">
        <v>35</v>
      </c>
      <c r="U28" s="21" t="s">
        <v>36</v>
      </c>
      <c r="V28" s="21" t="s">
        <v>37</v>
      </c>
      <c r="W28" s="21" t="s">
        <v>38</v>
      </c>
      <c r="X28" s="21" t="s">
        <v>39</v>
      </c>
      <c r="Y28" s="21" t="s">
        <v>40</v>
      </c>
      <c r="Z28" s="21" t="s">
        <v>41</v>
      </c>
      <c r="AA28" s="22"/>
      <c r="AB28" s="22"/>
      <c r="AC28" s="22"/>
      <c r="AD28" s="22"/>
      <c r="AE28" s="22"/>
      <c r="AF28" s="22"/>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c r="DB28" s="75"/>
      <c r="DC28" s="75"/>
      <c r="DD28" s="75"/>
      <c r="DE28" s="75"/>
      <c r="DF28" s="75"/>
      <c r="DG28" s="75"/>
      <c r="DH28" s="75"/>
      <c r="DI28" s="75"/>
      <c r="DJ28" s="75"/>
      <c r="DK28" s="75"/>
      <c r="DL28" s="75"/>
      <c r="DM28" s="75"/>
      <c r="DN28" s="75"/>
      <c r="DO28" s="75"/>
      <c r="DP28" s="75"/>
      <c r="DQ28" s="75"/>
      <c r="DR28" s="75"/>
      <c r="DS28" s="75"/>
      <c r="DT28" s="75"/>
      <c r="DU28" s="75"/>
      <c r="DV28" s="75"/>
      <c r="DW28" s="75"/>
      <c r="DX28" s="75"/>
      <c r="DY28" s="75"/>
      <c r="DZ28" s="75"/>
      <c r="EA28" s="75"/>
      <c r="EB28" s="75"/>
      <c r="EC28" s="75"/>
      <c r="ED28" s="75"/>
      <c r="EE28" s="75"/>
      <c r="EF28" s="75"/>
      <c r="EG28" s="75"/>
      <c r="EH28" s="75"/>
      <c r="EI28" s="75"/>
      <c r="EJ28" s="75"/>
      <c r="EK28" s="75"/>
      <c r="EL28" s="75"/>
      <c r="EM28" s="75"/>
      <c r="EN28" s="75"/>
      <c r="EO28" s="75"/>
      <c r="EP28" s="75"/>
      <c r="EQ28" s="75"/>
      <c r="ER28" s="75"/>
      <c r="ES28" s="75"/>
      <c r="ET28" s="75"/>
      <c r="EU28" s="75"/>
      <c r="EV28" s="75"/>
      <c r="EW28" s="75"/>
      <c r="EX28" s="75"/>
      <c r="EY28" s="75"/>
      <c r="EZ28" s="75"/>
      <c r="FA28" s="75"/>
      <c r="FB28" s="75"/>
      <c r="FC28" s="75"/>
      <c r="FD28" s="75"/>
      <c r="FE28" s="75"/>
      <c r="FF28" s="75"/>
      <c r="FG28" s="75"/>
      <c r="FH28" s="75"/>
      <c r="FI28" s="75"/>
      <c r="FJ28" s="75"/>
      <c r="FK28" s="75"/>
      <c r="FL28" s="75"/>
      <c r="FM28" s="75"/>
      <c r="FN28" s="75"/>
      <c r="FO28" s="75"/>
      <c r="FP28" s="75"/>
      <c r="FQ28" s="75"/>
      <c r="FR28" s="75"/>
      <c r="FS28" s="75"/>
      <c r="FT28" s="75"/>
      <c r="FU28" s="75"/>
      <c r="FV28" s="75"/>
      <c r="FW28" s="75"/>
      <c r="FX28" s="75"/>
      <c r="FY28" s="75"/>
      <c r="FZ28" s="75"/>
      <c r="GA28" s="75"/>
      <c r="GB28" s="75"/>
      <c r="GC28" s="75"/>
      <c r="GD28" s="75"/>
      <c r="GE28" s="75"/>
      <c r="GF28" s="75"/>
      <c r="GG28" s="75"/>
      <c r="GH28" s="75"/>
      <c r="GI28" s="75"/>
      <c r="GJ28" s="75"/>
      <c r="GK28" s="75"/>
      <c r="GL28" s="75"/>
      <c r="GM28" s="75"/>
      <c r="GN28" s="75"/>
      <c r="GO28" s="75"/>
      <c r="GP28" s="75"/>
      <c r="GQ28" s="75"/>
      <c r="GR28" s="75"/>
      <c r="GS28" s="75"/>
      <c r="GT28" s="75"/>
      <c r="GU28" s="75"/>
      <c r="GV28" s="75"/>
      <c r="GW28" s="75"/>
      <c r="GX28" s="75"/>
      <c r="GY28" s="75"/>
      <c r="GZ28" s="75"/>
      <c r="HA28" s="75"/>
      <c r="HB28" s="75"/>
      <c r="HC28" s="75"/>
      <c r="HD28" s="75"/>
      <c r="HE28" s="75"/>
      <c r="HF28" s="75"/>
      <c r="HG28" s="75"/>
      <c r="HH28" s="75"/>
      <c r="HI28" s="75"/>
      <c r="HJ28" s="75"/>
      <c r="HK28" s="75"/>
      <c r="HL28" s="75"/>
      <c r="HM28" s="75"/>
      <c r="HN28" s="75"/>
      <c r="HO28" s="75"/>
      <c r="HP28" s="75"/>
      <c r="HQ28" s="75"/>
      <c r="HR28" s="75"/>
      <c r="HS28" s="75"/>
      <c r="HT28" s="75"/>
      <c r="HU28" s="75"/>
      <c r="HV28" s="75"/>
      <c r="HW28" s="75"/>
      <c r="HX28" s="75"/>
      <c r="HY28" s="75"/>
      <c r="HZ28" s="75"/>
      <c r="IA28" s="75"/>
      <c r="IB28" s="75"/>
      <c r="IC28" s="75"/>
      <c r="ID28" s="75"/>
      <c r="IE28" s="75"/>
      <c r="IF28" s="75"/>
      <c r="IG28" s="75"/>
      <c r="IH28" s="75"/>
      <c r="II28" s="75"/>
      <c r="IJ28" s="75"/>
      <c r="IK28" s="75"/>
      <c r="IL28" s="75"/>
      <c r="IM28" s="75"/>
      <c r="IN28" s="75"/>
      <c r="IO28" s="75"/>
      <c r="IP28" s="75"/>
      <c r="IQ28" s="75"/>
      <c r="IR28" s="75"/>
      <c r="IS28" s="75"/>
      <c r="IT28" s="75"/>
      <c r="IU28" s="75"/>
      <c r="IV28" s="75"/>
      <c r="IW28" s="75"/>
      <c r="IX28" s="75"/>
      <c r="IY28" s="75"/>
      <c r="IZ28" s="75"/>
      <c r="JA28" s="75"/>
      <c r="JB28" s="75"/>
      <c r="JC28" s="75"/>
      <c r="JD28" s="75"/>
      <c r="JE28" s="75"/>
      <c r="JF28" s="75"/>
      <c r="JG28" s="75"/>
      <c r="JH28" s="75"/>
      <c r="JI28" s="75"/>
      <c r="JJ28" s="75"/>
      <c r="JK28" s="75"/>
      <c r="JL28" s="75"/>
      <c r="JM28" s="75"/>
      <c r="JN28" s="75"/>
      <c r="JO28" s="75"/>
      <c r="JP28" s="75"/>
      <c r="JQ28" s="75"/>
      <c r="JR28" s="75"/>
      <c r="JS28" s="75"/>
      <c r="JT28" s="75"/>
      <c r="JU28" s="75"/>
      <c r="JV28" s="75"/>
      <c r="JW28" s="75"/>
      <c r="JX28" s="75"/>
      <c r="JY28" s="75"/>
      <c r="JZ28" s="75"/>
      <c r="KA28" s="75"/>
      <c r="KB28" s="75"/>
      <c r="KC28" s="75"/>
      <c r="KD28" s="75"/>
      <c r="KE28" s="75"/>
      <c r="KF28" s="75"/>
      <c r="KG28" s="75"/>
      <c r="KH28" s="75"/>
      <c r="KI28" s="75"/>
      <c r="KJ28" s="75"/>
      <c r="KK28" s="75"/>
      <c r="KL28" s="75"/>
      <c r="KM28" s="75"/>
      <c r="KN28" s="75"/>
      <c r="KO28" s="75"/>
      <c r="KP28" s="75"/>
      <c r="KQ28" s="75"/>
      <c r="KR28" s="75"/>
      <c r="KS28" s="75"/>
      <c r="KT28" s="75"/>
      <c r="KU28" s="75"/>
      <c r="KV28" s="75"/>
      <c r="KW28" s="75"/>
      <c r="KX28" s="75"/>
      <c r="KY28" s="75"/>
      <c r="KZ28" s="75"/>
      <c r="LA28" s="75"/>
      <c r="LB28" s="75"/>
      <c r="LC28" s="75"/>
      <c r="LD28" s="75"/>
      <c r="LE28" s="75"/>
      <c r="LF28" s="75"/>
      <c r="LG28" s="75"/>
      <c r="LH28" s="75"/>
      <c r="LI28" s="75"/>
      <c r="LJ28" s="75"/>
      <c r="LK28" s="75"/>
      <c r="LL28" s="75"/>
      <c r="LM28" s="75"/>
      <c r="LN28" s="75"/>
      <c r="LO28" s="75"/>
      <c r="LP28" s="75"/>
      <c r="LQ28" s="75"/>
      <c r="LR28" s="75"/>
      <c r="LS28" s="75"/>
      <c r="LT28" s="75"/>
      <c r="LU28" s="75"/>
      <c r="LV28" s="75"/>
      <c r="LW28" s="75"/>
      <c r="LX28" s="75"/>
      <c r="LY28" s="75"/>
      <c r="LZ28" s="75"/>
      <c r="MA28" s="75"/>
      <c r="MB28" s="75"/>
      <c r="MC28" s="75"/>
      <c r="MD28" s="75"/>
      <c r="ME28" s="75"/>
      <c r="MF28" s="75"/>
      <c r="MG28" s="75"/>
      <c r="MH28" s="75"/>
      <c r="MI28" s="75"/>
      <c r="MJ28" s="75"/>
      <c r="MK28" s="75"/>
      <c r="ML28" s="75"/>
      <c r="MM28" s="75"/>
      <c r="MN28" s="75"/>
      <c r="MO28" s="75"/>
      <c r="MP28" s="75"/>
      <c r="MQ28" s="75"/>
      <c r="MR28" s="75"/>
      <c r="MS28" s="75"/>
      <c r="MT28" s="75"/>
      <c r="MU28" s="75"/>
      <c r="MV28" s="75"/>
      <c r="MW28" s="75"/>
      <c r="MX28" s="75"/>
      <c r="MY28" s="75"/>
      <c r="MZ28" s="75"/>
      <c r="NA28" s="75"/>
      <c r="NB28" s="75"/>
      <c r="NC28" s="75"/>
      <c r="ND28" s="75"/>
      <c r="NE28" s="75"/>
      <c r="NF28" s="75"/>
      <c r="NG28" s="75"/>
      <c r="NH28" s="75"/>
      <c r="NI28" s="75"/>
      <c r="NJ28" s="75"/>
      <c r="NK28" s="75"/>
      <c r="NL28" s="75"/>
      <c r="NM28" s="75"/>
      <c r="NN28" s="75"/>
      <c r="NO28" s="75"/>
      <c r="NP28" s="75"/>
      <c r="NQ28" s="75"/>
      <c r="NR28" s="75"/>
      <c r="NS28" s="75"/>
      <c r="NT28" s="75"/>
      <c r="NU28" s="75"/>
      <c r="NV28" s="75"/>
      <c r="NW28" s="75"/>
      <c r="NX28" s="75"/>
      <c r="NY28" s="75"/>
      <c r="NZ28" s="75"/>
      <c r="OA28" s="75"/>
      <c r="OB28" s="75"/>
      <c r="OC28" s="75"/>
      <c r="OD28" s="75"/>
      <c r="OE28" s="75"/>
      <c r="OF28" s="75"/>
      <c r="OG28" s="75"/>
      <c r="OH28" s="75"/>
      <c r="OI28" s="75"/>
      <c r="OJ28" s="75"/>
      <c r="OK28" s="75"/>
      <c r="OL28" s="75"/>
      <c r="OM28" s="75"/>
      <c r="ON28" s="75"/>
      <c r="OO28" s="75"/>
      <c r="OP28" s="75"/>
      <c r="OQ28" s="75"/>
      <c r="OR28" s="75"/>
      <c r="OS28" s="75"/>
      <c r="OT28" s="75"/>
      <c r="OU28" s="75"/>
      <c r="OV28" s="75"/>
      <c r="OW28" s="75"/>
      <c r="OX28" s="75"/>
      <c r="OY28" s="75"/>
      <c r="OZ28" s="75"/>
      <c r="PA28" s="75"/>
      <c r="PB28" s="75"/>
      <c r="PC28" s="75"/>
      <c r="PD28" s="75"/>
      <c r="PE28" s="75"/>
      <c r="PF28" s="75"/>
      <c r="PG28" s="75"/>
      <c r="PH28" s="75"/>
      <c r="PI28" s="75"/>
      <c r="PJ28" s="75"/>
      <c r="PK28" s="75"/>
      <c r="PL28" s="75"/>
      <c r="PM28" s="75"/>
      <c r="PN28" s="75"/>
      <c r="PO28" s="75"/>
      <c r="PP28" s="75"/>
      <c r="PQ28" s="75"/>
      <c r="PR28" s="75"/>
      <c r="PS28" s="75"/>
      <c r="PT28" s="75"/>
      <c r="PU28" s="75"/>
      <c r="PV28" s="75"/>
      <c r="PW28" s="75"/>
      <c r="PX28" s="75"/>
      <c r="PY28" s="75"/>
      <c r="PZ28" s="75"/>
      <c r="QA28" s="75"/>
      <c r="QB28" s="75"/>
      <c r="QC28" s="75"/>
      <c r="QD28" s="75"/>
      <c r="QE28" s="75"/>
      <c r="QF28" s="75"/>
      <c r="QG28" s="75"/>
      <c r="QH28" s="75"/>
      <c r="QI28" s="75"/>
      <c r="QJ28" s="75"/>
      <c r="QK28" s="75"/>
      <c r="QL28" s="75"/>
      <c r="QM28" s="75"/>
      <c r="QN28" s="75"/>
      <c r="QO28" s="75"/>
      <c r="QP28" s="75"/>
      <c r="QQ28" s="75"/>
      <c r="QR28" s="75"/>
      <c r="QS28" s="75"/>
      <c r="QT28" s="75"/>
      <c r="QU28" s="75"/>
      <c r="QV28" s="75"/>
      <c r="QW28" s="75"/>
      <c r="QX28" s="75"/>
      <c r="QY28" s="75"/>
      <c r="QZ28" s="75"/>
      <c r="RA28" s="75"/>
      <c r="RB28" s="75"/>
      <c r="RC28" s="75"/>
      <c r="RD28" s="75"/>
      <c r="RE28" s="75"/>
      <c r="RF28" s="75"/>
      <c r="RG28" s="75"/>
      <c r="RH28" s="75"/>
      <c r="RI28" s="75"/>
      <c r="RJ28" s="75"/>
      <c r="RK28" s="75"/>
      <c r="RL28" s="75"/>
      <c r="RM28" s="75"/>
      <c r="RN28" s="75"/>
      <c r="RO28" s="75"/>
      <c r="RP28" s="75"/>
      <c r="RQ28" s="75"/>
      <c r="RR28" s="75"/>
      <c r="RS28" s="75"/>
      <c r="RT28" s="75"/>
      <c r="RU28" s="75"/>
      <c r="RV28" s="75"/>
      <c r="RW28" s="75"/>
      <c r="RX28" s="75"/>
      <c r="RY28" s="75"/>
      <c r="RZ28" s="75"/>
      <c r="SA28" s="75"/>
      <c r="SB28" s="75"/>
      <c r="SC28" s="75"/>
      <c r="SD28" s="75"/>
      <c r="SE28" s="75"/>
      <c r="SF28" s="75"/>
      <c r="SG28" s="75"/>
      <c r="SH28" s="75"/>
      <c r="SI28" s="75"/>
      <c r="SJ28" s="75"/>
      <c r="SK28" s="75"/>
      <c r="SL28" s="75"/>
      <c r="SM28" s="75"/>
      <c r="SN28" s="75"/>
      <c r="SO28" s="75"/>
      <c r="SP28" s="75"/>
      <c r="SQ28" s="75"/>
      <c r="SR28" s="75"/>
      <c r="SS28" s="75"/>
      <c r="ST28" s="75"/>
      <c r="SU28" s="75"/>
      <c r="SV28" s="75"/>
      <c r="SW28" s="75"/>
      <c r="SX28" s="75"/>
      <c r="SY28" s="75"/>
      <c r="SZ28" s="75"/>
      <c r="TA28" s="75"/>
      <c r="TB28" s="75"/>
      <c r="TC28" s="75"/>
      <c r="TD28" s="75"/>
      <c r="TE28" s="75"/>
      <c r="TF28" s="75"/>
      <c r="TG28" s="75"/>
      <c r="TH28" s="75"/>
      <c r="TI28" s="75"/>
      <c r="TJ28" s="75"/>
      <c r="TK28" s="75"/>
      <c r="TL28" s="75"/>
      <c r="TM28" s="75"/>
      <c r="TN28" s="75"/>
      <c r="TO28" s="75"/>
      <c r="TP28" s="75"/>
      <c r="TQ28" s="75"/>
      <c r="TR28" s="75"/>
      <c r="TS28" s="75"/>
      <c r="TT28" s="75"/>
      <c r="TU28" s="75"/>
      <c r="TV28" s="75"/>
      <c r="TW28" s="75"/>
      <c r="TX28" s="75"/>
      <c r="TY28" s="75"/>
      <c r="TZ28" s="75"/>
      <c r="UA28" s="75"/>
      <c r="UB28" s="75"/>
      <c r="UC28" s="75"/>
      <c r="UD28" s="75"/>
      <c r="UE28" s="75"/>
      <c r="UF28" s="75"/>
      <c r="UG28" s="75"/>
      <c r="UH28" s="75"/>
      <c r="UI28" s="75"/>
      <c r="UJ28" s="75"/>
      <c r="UK28" s="75"/>
      <c r="UL28" s="75"/>
      <c r="UM28" s="75"/>
      <c r="UN28" s="75"/>
      <c r="UO28" s="75"/>
      <c r="UP28" s="75"/>
      <c r="UQ28" s="75"/>
      <c r="UR28" s="75"/>
      <c r="US28" s="75"/>
      <c r="UT28" s="75"/>
      <c r="UU28" s="75"/>
      <c r="UV28" s="75"/>
      <c r="UW28" s="75"/>
      <c r="UX28" s="75"/>
      <c r="UY28" s="75"/>
      <c r="UZ28" s="75"/>
      <c r="VA28" s="75"/>
      <c r="VB28" s="75"/>
      <c r="VC28" s="75"/>
      <c r="VD28" s="75"/>
      <c r="VE28" s="75"/>
      <c r="VF28" s="75"/>
      <c r="VG28" s="75"/>
      <c r="VH28" s="75"/>
      <c r="VI28" s="75"/>
      <c r="VJ28" s="75"/>
      <c r="VK28" s="75"/>
      <c r="VL28" s="75"/>
      <c r="VM28" s="75"/>
      <c r="VN28" s="75"/>
      <c r="VO28" s="75"/>
      <c r="VP28" s="75"/>
      <c r="VQ28" s="75"/>
      <c r="VR28" s="75"/>
      <c r="VS28" s="75"/>
      <c r="VT28" s="75"/>
      <c r="VU28" s="75"/>
      <c r="VV28" s="75"/>
      <c r="VW28" s="75"/>
      <c r="VX28" s="75"/>
      <c r="VY28" s="75"/>
      <c r="VZ28" s="75"/>
      <c r="WA28" s="75"/>
      <c r="WB28" s="75"/>
      <c r="WC28" s="75"/>
      <c r="WD28" s="75"/>
      <c r="WE28" s="75"/>
      <c r="WF28" s="75"/>
      <c r="WG28" s="75"/>
      <c r="WH28" s="75"/>
      <c r="WI28" s="75"/>
      <c r="WJ28" s="75"/>
      <c r="WK28" s="75"/>
      <c r="WL28" s="75"/>
      <c r="WM28" s="75"/>
      <c r="WN28" s="75"/>
      <c r="WO28" s="75"/>
      <c r="WP28" s="75"/>
      <c r="WQ28" s="75"/>
      <c r="WR28" s="75"/>
      <c r="WS28" s="75"/>
      <c r="WT28" s="75"/>
      <c r="WU28" s="75"/>
      <c r="WV28" s="75"/>
      <c r="WW28" s="75"/>
      <c r="WX28" s="75"/>
      <c r="WY28" s="75"/>
      <c r="WZ28" s="75"/>
      <c r="XA28" s="75"/>
      <c r="XB28" s="75"/>
      <c r="XC28" s="75"/>
      <c r="XD28" s="75"/>
      <c r="XE28" s="75"/>
      <c r="XF28" s="75"/>
      <c r="XG28" s="75"/>
      <c r="XH28" s="75"/>
      <c r="XI28" s="75"/>
      <c r="XJ28" s="75"/>
      <c r="XK28" s="75"/>
      <c r="XL28" s="75"/>
      <c r="XM28" s="75"/>
      <c r="XN28" s="75"/>
      <c r="XO28" s="75"/>
      <c r="XP28" s="75"/>
      <c r="XQ28" s="75"/>
      <c r="XR28" s="75"/>
      <c r="XS28" s="75"/>
      <c r="XT28" s="75"/>
      <c r="XU28" s="75"/>
      <c r="XV28" s="75"/>
      <c r="XW28" s="75"/>
      <c r="XX28" s="75"/>
      <c r="XY28" s="75"/>
      <c r="XZ28" s="75"/>
      <c r="YA28" s="75"/>
      <c r="YB28" s="75"/>
      <c r="YC28" s="75"/>
      <c r="YD28" s="75"/>
      <c r="YE28" s="75"/>
      <c r="YF28" s="75"/>
      <c r="YG28" s="75"/>
      <c r="YH28" s="75"/>
      <c r="YI28" s="75"/>
      <c r="YJ28" s="75"/>
      <c r="YK28" s="75"/>
      <c r="YL28" s="75"/>
      <c r="YM28" s="75"/>
      <c r="YN28" s="75"/>
      <c r="YO28" s="75"/>
      <c r="YP28" s="75"/>
      <c r="YQ28" s="75"/>
      <c r="YR28" s="75"/>
      <c r="YS28" s="75"/>
      <c r="YT28" s="75"/>
      <c r="YU28" s="75"/>
      <c r="YV28" s="75"/>
      <c r="YW28" s="75"/>
      <c r="YX28" s="75"/>
      <c r="YY28" s="75"/>
      <c r="YZ28" s="75"/>
      <c r="ZA28" s="75"/>
      <c r="ZB28" s="75"/>
      <c r="ZC28" s="75"/>
      <c r="ZD28" s="75"/>
      <c r="ZE28" s="75"/>
      <c r="ZF28" s="75"/>
      <c r="ZG28" s="75"/>
      <c r="ZH28" s="75"/>
      <c r="ZI28" s="75"/>
      <c r="ZJ28" s="75"/>
      <c r="ZK28" s="75"/>
      <c r="ZL28" s="75"/>
      <c r="ZM28" s="75"/>
      <c r="ZN28" s="75"/>
      <c r="ZO28" s="75"/>
      <c r="ZP28" s="75"/>
      <c r="ZQ28" s="75"/>
      <c r="ZR28" s="75"/>
      <c r="ZS28" s="75"/>
      <c r="ZT28" s="75"/>
      <c r="ZU28" s="75"/>
      <c r="ZV28" s="75"/>
      <c r="ZW28" s="75"/>
      <c r="ZX28" s="75"/>
      <c r="ZY28" s="75"/>
      <c r="ZZ28" s="75"/>
      <c r="AAA28" s="75"/>
      <c r="AAB28" s="75"/>
      <c r="AAC28" s="75"/>
      <c r="AAD28" s="75"/>
      <c r="AAE28" s="75"/>
      <c r="AAF28" s="75"/>
      <c r="AAG28" s="75"/>
    </row>
    <row r="29" spans="1:709" s="69" customFormat="1" ht="94.5">
      <c r="A29" s="60">
        <v>32</v>
      </c>
      <c r="B29" s="61" t="s">
        <v>69</v>
      </c>
      <c r="C29" s="128" t="s">
        <v>70</v>
      </c>
      <c r="D29" s="63" t="s">
        <v>290</v>
      </c>
      <c r="E29" s="63" t="s">
        <v>284</v>
      </c>
      <c r="F29" s="63" t="s">
        <v>66</v>
      </c>
      <c r="G29" s="64" t="s">
        <v>288</v>
      </c>
      <c r="H29" s="63" t="s">
        <v>287</v>
      </c>
      <c r="I29" s="129" t="s">
        <v>286</v>
      </c>
      <c r="J29" s="66">
        <f>1*12</f>
        <v>12</v>
      </c>
      <c r="K29" s="67">
        <v>2034404.42</v>
      </c>
      <c r="L29" s="66" t="s">
        <v>55</v>
      </c>
      <c r="M29" s="68">
        <f t="shared" ref="M29:M63" si="0">IFERROR(IF(L29="$",K29,IF(L29="€",K29*$C$20,IF(L29="CFA",K29*$C$21,IF(L29="BIF",K29/$C$22,IF(L29="RWF",K29/$C$23))))),0)</f>
        <v>2272836.618024</v>
      </c>
      <c r="N29" s="63" t="s">
        <v>63</v>
      </c>
      <c r="O29" s="63" t="s">
        <v>50</v>
      </c>
      <c r="P29" s="66" t="s">
        <v>45</v>
      </c>
      <c r="Q29" s="66">
        <v>0</v>
      </c>
      <c r="R29" s="66">
        <v>0</v>
      </c>
      <c r="S29" s="66">
        <v>0</v>
      </c>
      <c r="T29" s="66">
        <v>0</v>
      </c>
      <c r="U29" s="66">
        <v>0</v>
      </c>
      <c r="V29" s="66">
        <f t="shared" ref="V29:V63" si="1">SUM(Q29:U29)</f>
        <v>0</v>
      </c>
      <c r="W29" s="66" t="s">
        <v>59</v>
      </c>
      <c r="X29" s="66" t="str">
        <f t="shared" ref="X29:X63" si="2">IF(V29&gt;=8,"M1",IF(V29&lt;5,"M3","M2"))</f>
        <v>M3</v>
      </c>
      <c r="Y29" s="66"/>
      <c r="Z29" s="63"/>
      <c r="AA29" s="130"/>
      <c r="AB29" s="130"/>
      <c r="AC29" s="130"/>
    </row>
    <row r="30" spans="1:709" s="69" customFormat="1" ht="94.5">
      <c r="A30" s="60">
        <v>33</v>
      </c>
      <c r="B30" s="61" t="s">
        <v>72</v>
      </c>
      <c r="C30" s="62" t="s">
        <v>73</v>
      </c>
      <c r="D30" s="63" t="s">
        <v>291</v>
      </c>
      <c r="E30" s="63" t="s">
        <v>283</v>
      </c>
      <c r="F30" s="63" t="s">
        <v>66</v>
      </c>
      <c r="G30" s="64" t="s">
        <v>285</v>
      </c>
      <c r="H30" s="63" t="s">
        <v>289</v>
      </c>
      <c r="I30" s="129" t="s">
        <v>286</v>
      </c>
      <c r="J30" s="66">
        <f>3*12</f>
        <v>36</v>
      </c>
      <c r="K30" s="67">
        <v>50000000</v>
      </c>
      <c r="L30" s="66" t="s">
        <v>55</v>
      </c>
      <c r="M30" s="68">
        <f t="shared" si="0"/>
        <v>55860000</v>
      </c>
      <c r="N30" s="63" t="s">
        <v>61</v>
      </c>
      <c r="O30" s="63" t="s">
        <v>50</v>
      </c>
      <c r="P30" s="66" t="s">
        <v>45</v>
      </c>
      <c r="Q30" s="66">
        <v>0</v>
      </c>
      <c r="R30" s="66">
        <v>0</v>
      </c>
      <c r="S30" s="66">
        <v>0</v>
      </c>
      <c r="T30" s="66">
        <v>0</v>
      </c>
      <c r="U30" s="66">
        <v>0</v>
      </c>
      <c r="V30" s="66">
        <f t="shared" si="1"/>
        <v>0</v>
      </c>
      <c r="W30" s="66" t="s">
        <v>59</v>
      </c>
      <c r="X30" s="66" t="str">
        <f t="shared" si="2"/>
        <v>M3</v>
      </c>
      <c r="Y30" s="66"/>
      <c r="Z30" s="63"/>
      <c r="AA30" s="130"/>
      <c r="AB30" s="130"/>
      <c r="AC30" s="130"/>
    </row>
    <row r="31" spans="1:709" s="69" customFormat="1" ht="71.25">
      <c r="A31" s="60">
        <v>34</v>
      </c>
      <c r="B31" s="61" t="s">
        <v>74</v>
      </c>
      <c r="C31" s="62" t="s">
        <v>75</v>
      </c>
      <c r="D31" s="63" t="s">
        <v>76</v>
      </c>
      <c r="E31" s="63" t="s">
        <v>42</v>
      </c>
      <c r="F31" s="63" t="s">
        <v>77</v>
      </c>
      <c r="G31" s="64" t="s">
        <v>78</v>
      </c>
      <c r="H31" s="63" t="s">
        <v>79</v>
      </c>
      <c r="I31" s="64"/>
      <c r="J31" s="66">
        <f>5*12</f>
        <v>60</v>
      </c>
      <c r="K31" s="67">
        <v>15669000</v>
      </c>
      <c r="L31" s="66" t="s">
        <v>43</v>
      </c>
      <c r="M31" s="68">
        <f t="shared" si="0"/>
        <v>15669000</v>
      </c>
      <c r="N31" s="63" t="s">
        <v>56</v>
      </c>
      <c r="O31" s="63" t="s">
        <v>50</v>
      </c>
      <c r="P31" s="66" t="s">
        <v>45</v>
      </c>
      <c r="Q31" s="66">
        <v>0</v>
      </c>
      <c r="R31" s="66">
        <v>0</v>
      </c>
      <c r="S31" s="66">
        <v>0</v>
      </c>
      <c r="T31" s="66">
        <v>0</v>
      </c>
      <c r="U31" s="66">
        <v>0</v>
      </c>
      <c r="V31" s="66">
        <f t="shared" si="1"/>
        <v>0</v>
      </c>
      <c r="W31" s="66" t="s">
        <v>59</v>
      </c>
      <c r="X31" s="66" t="str">
        <f t="shared" si="2"/>
        <v>M3</v>
      </c>
      <c r="Y31" s="66"/>
      <c r="Z31" s="63"/>
      <c r="AA31" s="130"/>
      <c r="AB31" s="130"/>
      <c r="AC31" s="130"/>
    </row>
    <row r="32" spans="1:709" s="36" customFormat="1" ht="57">
      <c r="A32" s="29">
        <v>35</v>
      </c>
      <c r="B32" s="28" t="s">
        <v>80</v>
      </c>
      <c r="C32" s="30" t="s">
        <v>81</v>
      </c>
      <c r="D32" s="31" t="s">
        <v>82</v>
      </c>
      <c r="E32" s="31" t="s">
        <v>42</v>
      </c>
      <c r="F32" s="31" t="s">
        <v>77</v>
      </c>
      <c r="G32" s="38" t="s">
        <v>83</v>
      </c>
      <c r="H32" s="39" t="s">
        <v>84</v>
      </c>
      <c r="I32" s="32"/>
      <c r="J32" s="33">
        <f>6*12</f>
        <v>72</v>
      </c>
      <c r="K32" s="34">
        <v>2256150</v>
      </c>
      <c r="L32" s="33" t="s">
        <v>43</v>
      </c>
      <c r="M32" s="35">
        <f t="shared" si="0"/>
        <v>2256150</v>
      </c>
      <c r="N32" s="31" t="s">
        <v>51</v>
      </c>
      <c r="O32" s="31" t="s">
        <v>50</v>
      </c>
      <c r="P32" s="33" t="s">
        <v>45</v>
      </c>
      <c r="Q32" s="33">
        <v>0</v>
      </c>
      <c r="R32" s="33">
        <v>0</v>
      </c>
      <c r="S32" s="33">
        <v>0</v>
      </c>
      <c r="T32" s="33">
        <v>0</v>
      </c>
      <c r="U32" s="33">
        <v>0</v>
      </c>
      <c r="V32" s="33">
        <f t="shared" si="1"/>
        <v>0</v>
      </c>
      <c r="W32" s="33" t="s">
        <v>59</v>
      </c>
      <c r="X32" s="33" t="str">
        <f t="shared" si="2"/>
        <v>M3</v>
      </c>
      <c r="Y32" s="33"/>
      <c r="Z32" s="31"/>
      <c r="AA32" s="24"/>
      <c r="AB32" s="24"/>
      <c r="AC32" s="24"/>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row>
    <row r="33" spans="1:709" s="36" customFormat="1" ht="57">
      <c r="A33" s="29">
        <v>36</v>
      </c>
      <c r="B33" s="28" t="s">
        <v>85</v>
      </c>
      <c r="C33" s="30" t="s">
        <v>86</v>
      </c>
      <c r="D33" s="31" t="s">
        <v>87</v>
      </c>
      <c r="E33" s="31" t="s">
        <v>67</v>
      </c>
      <c r="F33" s="31" t="s">
        <v>77</v>
      </c>
      <c r="G33" s="32" t="s">
        <v>88</v>
      </c>
      <c r="H33" s="39" t="s">
        <v>89</v>
      </c>
      <c r="I33" s="32"/>
      <c r="J33" s="33">
        <f>3*12</f>
        <v>36</v>
      </c>
      <c r="K33" s="34">
        <v>2000000</v>
      </c>
      <c r="L33" s="33" t="s">
        <v>43</v>
      </c>
      <c r="M33" s="35">
        <f t="shared" si="0"/>
        <v>2000000</v>
      </c>
      <c r="N33" s="31" t="s">
        <v>54</v>
      </c>
      <c r="O33" s="31" t="s">
        <v>44</v>
      </c>
      <c r="P33" s="33" t="s">
        <v>45</v>
      </c>
      <c r="Q33" s="33">
        <v>0</v>
      </c>
      <c r="R33" s="33">
        <v>0</v>
      </c>
      <c r="S33" s="33">
        <v>0</v>
      </c>
      <c r="T33" s="33">
        <v>0</v>
      </c>
      <c r="U33" s="33">
        <v>0</v>
      </c>
      <c r="V33" s="33">
        <f t="shared" si="1"/>
        <v>0</v>
      </c>
      <c r="W33" s="33" t="s">
        <v>59</v>
      </c>
      <c r="X33" s="33" t="str">
        <f t="shared" si="2"/>
        <v>M3</v>
      </c>
      <c r="Y33" s="33"/>
      <c r="Z33" s="31"/>
      <c r="AA33" s="24"/>
      <c r="AB33" s="24"/>
      <c r="AC33" s="24"/>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row>
    <row r="34" spans="1:709" s="36" customFormat="1" ht="327.75">
      <c r="A34" s="29">
        <v>37</v>
      </c>
      <c r="B34" s="28" t="s">
        <v>90</v>
      </c>
      <c r="C34" s="30" t="s">
        <v>91</v>
      </c>
      <c r="D34" s="31" t="s">
        <v>92</v>
      </c>
      <c r="E34" s="31" t="s">
        <v>42</v>
      </c>
      <c r="F34" s="31" t="s">
        <v>77</v>
      </c>
      <c r="G34" s="32"/>
      <c r="H34" s="31"/>
      <c r="I34" s="32"/>
      <c r="J34" s="33">
        <f>25*12</f>
        <v>300</v>
      </c>
      <c r="K34" s="34">
        <v>112173350</v>
      </c>
      <c r="L34" s="33" t="s">
        <v>43</v>
      </c>
      <c r="M34" s="35">
        <f t="shared" si="0"/>
        <v>112173350</v>
      </c>
      <c r="N34" s="31" t="s">
        <v>49</v>
      </c>
      <c r="O34" s="31" t="s">
        <v>50</v>
      </c>
      <c r="P34" s="33" t="s">
        <v>45</v>
      </c>
      <c r="Q34" s="33">
        <v>0</v>
      </c>
      <c r="R34" s="33">
        <v>0</v>
      </c>
      <c r="S34" s="33">
        <v>0</v>
      </c>
      <c r="T34" s="33">
        <v>0</v>
      </c>
      <c r="U34" s="33">
        <v>0</v>
      </c>
      <c r="V34" s="33">
        <f t="shared" si="1"/>
        <v>0</v>
      </c>
      <c r="W34" s="33" t="s">
        <v>59</v>
      </c>
      <c r="X34" s="33" t="str">
        <f t="shared" si="2"/>
        <v>M3</v>
      </c>
      <c r="Y34" s="33"/>
      <c r="Z34" s="31"/>
      <c r="AA34" s="24"/>
      <c r="AB34" s="24"/>
      <c r="AC34" s="24"/>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row>
    <row r="35" spans="1:709" s="36" customFormat="1" ht="108">
      <c r="A35" s="29">
        <v>38</v>
      </c>
      <c r="B35" s="28" t="s">
        <v>93</v>
      </c>
      <c r="C35" s="30" t="s">
        <v>94</v>
      </c>
      <c r="D35" s="31" t="s">
        <v>95</v>
      </c>
      <c r="E35" s="31" t="s">
        <v>65</v>
      </c>
      <c r="F35" s="31" t="s">
        <v>77</v>
      </c>
      <c r="G35" s="32" t="s">
        <v>96</v>
      </c>
      <c r="H35" s="31" t="s">
        <v>97</v>
      </c>
      <c r="I35" s="37" t="s">
        <v>98</v>
      </c>
      <c r="J35" s="33">
        <f>1.5*12</f>
        <v>18</v>
      </c>
      <c r="K35" s="34">
        <v>79540</v>
      </c>
      <c r="L35" s="33" t="s">
        <v>43</v>
      </c>
      <c r="M35" s="35">
        <f t="shared" si="0"/>
        <v>79540</v>
      </c>
      <c r="N35" s="31" t="s">
        <v>49</v>
      </c>
      <c r="O35" s="31" t="s">
        <v>44</v>
      </c>
      <c r="P35" s="33" t="s">
        <v>45</v>
      </c>
      <c r="Q35" s="33">
        <v>0</v>
      </c>
      <c r="R35" s="33">
        <v>0</v>
      </c>
      <c r="S35" s="33">
        <v>0</v>
      </c>
      <c r="T35" s="33">
        <v>0</v>
      </c>
      <c r="U35" s="33">
        <v>0</v>
      </c>
      <c r="V35" s="33">
        <f t="shared" si="1"/>
        <v>0</v>
      </c>
      <c r="W35" s="33" t="s">
        <v>59</v>
      </c>
      <c r="X35" s="33" t="str">
        <f t="shared" si="2"/>
        <v>M3</v>
      </c>
      <c r="Y35" s="33"/>
      <c r="Z35" s="31"/>
      <c r="AA35" s="24"/>
      <c r="AB35" s="24"/>
      <c r="AC35" s="24"/>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row>
    <row r="36" spans="1:709" s="36" customFormat="1" ht="71.25">
      <c r="A36" s="29">
        <v>39</v>
      </c>
      <c r="B36" s="28" t="s">
        <v>99</v>
      </c>
      <c r="C36" s="30" t="s">
        <v>100</v>
      </c>
      <c r="D36" s="31" t="s">
        <v>101</v>
      </c>
      <c r="E36" s="31" t="s">
        <v>42</v>
      </c>
      <c r="F36" s="31" t="s">
        <v>77</v>
      </c>
      <c r="G36" s="32" t="s">
        <v>102</v>
      </c>
      <c r="H36" s="31" t="s">
        <v>103</v>
      </c>
      <c r="I36" s="32"/>
      <c r="J36" s="33">
        <f>3*12</f>
        <v>36</v>
      </c>
      <c r="K36" s="34">
        <v>23500000</v>
      </c>
      <c r="L36" s="33" t="s">
        <v>43</v>
      </c>
      <c r="M36" s="35">
        <f t="shared" si="0"/>
        <v>23500000</v>
      </c>
      <c r="N36" s="31" t="s">
        <v>68</v>
      </c>
      <c r="O36" s="31" t="s">
        <v>44</v>
      </c>
      <c r="P36" s="33" t="s">
        <v>45</v>
      </c>
      <c r="Q36" s="33">
        <v>0</v>
      </c>
      <c r="R36" s="33">
        <v>0</v>
      </c>
      <c r="S36" s="33">
        <v>0</v>
      </c>
      <c r="T36" s="33">
        <v>0</v>
      </c>
      <c r="U36" s="33">
        <v>0</v>
      </c>
      <c r="V36" s="33">
        <f t="shared" si="1"/>
        <v>0</v>
      </c>
      <c r="W36" s="33" t="s">
        <v>59</v>
      </c>
      <c r="X36" s="33" t="str">
        <f t="shared" si="2"/>
        <v>M3</v>
      </c>
      <c r="Y36" s="33"/>
      <c r="Z36" s="31"/>
      <c r="AA36" s="24"/>
      <c r="AB36" s="24"/>
      <c r="AC36" s="24"/>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row>
    <row r="37" spans="1:709" s="48" customFormat="1" ht="71.25">
      <c r="A37" s="40">
        <v>40</v>
      </c>
      <c r="B37" s="41" t="s">
        <v>104</v>
      </c>
      <c r="C37" s="42" t="s">
        <v>105</v>
      </c>
      <c r="D37" s="43" t="s">
        <v>101</v>
      </c>
      <c r="E37" s="43" t="s">
        <v>42</v>
      </c>
      <c r="F37" s="43" t="s">
        <v>77</v>
      </c>
      <c r="G37" s="44" t="s">
        <v>102</v>
      </c>
      <c r="H37" s="43" t="s">
        <v>106</v>
      </c>
      <c r="I37" s="44"/>
      <c r="J37" s="45">
        <f>8*12</f>
        <v>96</v>
      </c>
      <c r="K37" s="46">
        <v>14000000</v>
      </c>
      <c r="L37" s="45" t="s">
        <v>43</v>
      </c>
      <c r="M37" s="47">
        <f t="shared" si="0"/>
        <v>14000000</v>
      </c>
      <c r="N37" s="43" t="s">
        <v>49</v>
      </c>
      <c r="O37" s="43" t="s">
        <v>44</v>
      </c>
      <c r="P37" s="45" t="s">
        <v>45</v>
      </c>
      <c r="Q37" s="45">
        <v>0</v>
      </c>
      <c r="R37" s="45">
        <v>0</v>
      </c>
      <c r="S37" s="45">
        <v>0</v>
      </c>
      <c r="T37" s="45">
        <v>0</v>
      </c>
      <c r="U37" s="45">
        <v>0</v>
      </c>
      <c r="V37" s="45">
        <f t="shared" si="1"/>
        <v>0</v>
      </c>
      <c r="W37" s="45" t="s">
        <v>59</v>
      </c>
      <c r="X37" s="45" t="str">
        <f t="shared" si="2"/>
        <v>M3</v>
      </c>
      <c r="Y37" s="45"/>
      <c r="Z37" s="43"/>
      <c r="AA37" s="24"/>
      <c r="AB37" s="24"/>
      <c r="AC37" s="24"/>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row>
    <row r="38" spans="1:709" s="133" customFormat="1" ht="57">
      <c r="A38" s="131">
        <v>41</v>
      </c>
      <c r="B38" s="41" t="s">
        <v>107</v>
      </c>
      <c r="C38" s="132" t="s">
        <v>108</v>
      </c>
      <c r="D38" s="43" t="s">
        <v>109</v>
      </c>
      <c r="E38" s="43" t="s">
        <v>42</v>
      </c>
      <c r="F38" s="43" t="s">
        <v>77</v>
      </c>
      <c r="G38" s="44"/>
      <c r="H38" s="43"/>
      <c r="I38" s="44"/>
      <c r="J38" s="45">
        <f>10*12</f>
        <v>120</v>
      </c>
      <c r="K38" s="46">
        <v>109000000</v>
      </c>
      <c r="L38" s="45" t="s">
        <v>43</v>
      </c>
      <c r="M38" s="47">
        <f t="shared" si="0"/>
        <v>109000000</v>
      </c>
      <c r="N38" s="43" t="s">
        <v>60</v>
      </c>
      <c r="O38" s="43" t="s">
        <v>44</v>
      </c>
      <c r="P38" s="45" t="s">
        <v>45</v>
      </c>
      <c r="Q38" s="45">
        <v>0</v>
      </c>
      <c r="R38" s="45">
        <v>0</v>
      </c>
      <c r="S38" s="45">
        <v>0</v>
      </c>
      <c r="T38" s="45">
        <v>0</v>
      </c>
      <c r="U38" s="45">
        <v>0</v>
      </c>
      <c r="V38" s="45">
        <f t="shared" si="1"/>
        <v>0</v>
      </c>
      <c r="W38" s="45" t="s">
        <v>59</v>
      </c>
      <c r="X38" s="45" t="str">
        <f t="shared" si="2"/>
        <v>M3</v>
      </c>
      <c r="Y38" s="45"/>
      <c r="Z38" s="43"/>
    </row>
    <row r="39" spans="1:709" s="36" customFormat="1" ht="57">
      <c r="A39" s="29">
        <v>42</v>
      </c>
      <c r="B39" s="28" t="s">
        <v>110</v>
      </c>
      <c r="C39" s="30" t="s">
        <v>111</v>
      </c>
      <c r="D39" s="31" t="s">
        <v>109</v>
      </c>
      <c r="E39" s="31" t="s">
        <v>42</v>
      </c>
      <c r="F39" s="31" t="s">
        <v>77</v>
      </c>
      <c r="G39" s="32"/>
      <c r="H39" s="31"/>
      <c r="I39" s="32"/>
      <c r="J39" s="33">
        <f>3*12</f>
        <v>36</v>
      </c>
      <c r="K39" s="34">
        <v>9000000</v>
      </c>
      <c r="L39" s="33" t="s">
        <v>43</v>
      </c>
      <c r="M39" s="35">
        <f t="shared" si="0"/>
        <v>9000000</v>
      </c>
      <c r="N39" s="31" t="s">
        <v>60</v>
      </c>
      <c r="O39" s="31" t="s">
        <v>44</v>
      </c>
      <c r="P39" s="33" t="s">
        <v>45</v>
      </c>
      <c r="Q39" s="33">
        <v>0</v>
      </c>
      <c r="R39" s="33">
        <v>0</v>
      </c>
      <c r="S39" s="33">
        <v>0</v>
      </c>
      <c r="T39" s="33">
        <v>0</v>
      </c>
      <c r="U39" s="33">
        <v>0</v>
      </c>
      <c r="V39" s="33">
        <f t="shared" si="1"/>
        <v>0</v>
      </c>
      <c r="W39" s="33" t="s">
        <v>59</v>
      </c>
      <c r="X39" s="33" t="str">
        <f t="shared" si="2"/>
        <v>M3</v>
      </c>
      <c r="Y39" s="33"/>
      <c r="Z39" s="31"/>
      <c r="AA39" s="24"/>
      <c r="AB39" s="24"/>
      <c r="AC39" s="24"/>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row>
    <row r="40" spans="1:709" s="48" customFormat="1" ht="99.75">
      <c r="A40" s="40">
        <v>43</v>
      </c>
      <c r="B40" s="41" t="s">
        <v>112</v>
      </c>
      <c r="C40" s="42" t="s">
        <v>113</v>
      </c>
      <c r="D40" s="43" t="s">
        <v>114</v>
      </c>
      <c r="E40" s="43" t="s">
        <v>42</v>
      </c>
      <c r="F40" s="43" t="s">
        <v>77</v>
      </c>
      <c r="G40" s="44"/>
      <c r="H40" s="43"/>
      <c r="I40" s="44"/>
      <c r="J40" s="45" t="s">
        <v>64</v>
      </c>
      <c r="K40" s="46" t="s">
        <v>64</v>
      </c>
      <c r="L40" s="45" t="s">
        <v>64</v>
      </c>
      <c r="M40" s="47" t="b">
        <f t="shared" si="0"/>
        <v>0</v>
      </c>
      <c r="N40" s="43" t="s">
        <v>58</v>
      </c>
      <c r="O40" s="43" t="s">
        <v>44</v>
      </c>
      <c r="P40" s="45" t="s">
        <v>45</v>
      </c>
      <c r="Q40" s="45">
        <v>0</v>
      </c>
      <c r="R40" s="45">
        <v>0</v>
      </c>
      <c r="S40" s="45">
        <v>0</v>
      </c>
      <c r="T40" s="45">
        <v>0</v>
      </c>
      <c r="U40" s="45">
        <v>0</v>
      </c>
      <c r="V40" s="45">
        <f t="shared" si="1"/>
        <v>0</v>
      </c>
      <c r="W40" s="45" t="s">
        <v>59</v>
      </c>
      <c r="X40" s="45" t="str">
        <f t="shared" si="2"/>
        <v>M3</v>
      </c>
      <c r="Y40" s="45"/>
      <c r="Z40" s="43"/>
      <c r="AA40" s="24"/>
      <c r="AB40" s="24"/>
      <c r="AC40" s="24"/>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row>
    <row r="41" spans="1:709" s="36" customFormat="1" ht="71.25">
      <c r="A41" s="29">
        <v>44</v>
      </c>
      <c r="B41" s="28" t="s">
        <v>115</v>
      </c>
      <c r="C41" s="30" t="s">
        <v>116</v>
      </c>
      <c r="D41" s="31" t="s">
        <v>101</v>
      </c>
      <c r="E41" s="31" t="s">
        <v>42</v>
      </c>
      <c r="F41" s="31" t="s">
        <v>77</v>
      </c>
      <c r="G41" s="32"/>
      <c r="H41" s="31"/>
      <c r="I41" s="32"/>
      <c r="J41" s="33">
        <v>3</v>
      </c>
      <c r="K41" s="34">
        <v>170000</v>
      </c>
      <c r="L41" s="33" t="s">
        <v>43</v>
      </c>
      <c r="M41" s="35">
        <f t="shared" si="0"/>
        <v>170000</v>
      </c>
      <c r="N41" s="31" t="s">
        <v>48</v>
      </c>
      <c r="O41" s="31" t="s">
        <v>44</v>
      </c>
      <c r="P41" s="33" t="s">
        <v>45</v>
      </c>
      <c r="Q41" s="33">
        <v>0</v>
      </c>
      <c r="R41" s="33">
        <v>0</v>
      </c>
      <c r="S41" s="33">
        <v>0</v>
      </c>
      <c r="T41" s="33">
        <v>0</v>
      </c>
      <c r="U41" s="33">
        <v>0</v>
      </c>
      <c r="V41" s="33">
        <f t="shared" si="1"/>
        <v>0</v>
      </c>
      <c r="W41" s="33" t="s">
        <v>59</v>
      </c>
      <c r="X41" s="33" t="str">
        <f t="shared" si="2"/>
        <v>M3</v>
      </c>
      <c r="Y41" s="33"/>
      <c r="Z41" s="31"/>
      <c r="AA41" s="24"/>
      <c r="AB41" s="24"/>
      <c r="AC41" s="24"/>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row>
    <row r="42" spans="1:709" s="36" customFormat="1" ht="57">
      <c r="A42" s="29">
        <v>45</v>
      </c>
      <c r="B42" s="28" t="s">
        <v>117</v>
      </c>
      <c r="C42" s="30" t="s">
        <v>118</v>
      </c>
      <c r="D42" s="31" t="s">
        <v>119</v>
      </c>
      <c r="E42" s="31" t="s">
        <v>42</v>
      </c>
      <c r="F42" s="31" t="s">
        <v>77</v>
      </c>
      <c r="G42" s="32"/>
      <c r="H42" s="31"/>
      <c r="I42" s="32"/>
      <c r="J42" s="33">
        <v>12</v>
      </c>
      <c r="K42" s="34">
        <v>865600</v>
      </c>
      <c r="L42" s="33" t="s">
        <v>43</v>
      </c>
      <c r="M42" s="35">
        <f t="shared" si="0"/>
        <v>865600</v>
      </c>
      <c r="N42" s="31" t="s">
        <v>53</v>
      </c>
      <c r="O42" s="31" t="s">
        <v>44</v>
      </c>
      <c r="P42" s="33" t="s">
        <v>45</v>
      </c>
      <c r="Q42" s="33">
        <v>0</v>
      </c>
      <c r="R42" s="33">
        <v>0</v>
      </c>
      <c r="S42" s="33">
        <v>0</v>
      </c>
      <c r="T42" s="33">
        <v>0</v>
      </c>
      <c r="U42" s="33">
        <v>0</v>
      </c>
      <c r="V42" s="33">
        <f t="shared" si="1"/>
        <v>0</v>
      </c>
      <c r="W42" s="33" t="s">
        <v>59</v>
      </c>
      <c r="X42" s="33" t="str">
        <f t="shared" si="2"/>
        <v>M3</v>
      </c>
      <c r="Y42" s="33"/>
      <c r="Z42" s="31"/>
      <c r="AA42" s="24"/>
      <c r="AB42" s="24"/>
      <c r="AC42" s="24"/>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row>
    <row r="43" spans="1:709" s="69" customFormat="1" ht="75">
      <c r="A43" s="60">
        <v>46</v>
      </c>
      <c r="B43" s="61" t="s">
        <v>120</v>
      </c>
      <c r="C43" s="62" t="s">
        <v>121</v>
      </c>
      <c r="D43" s="63" t="s">
        <v>122</v>
      </c>
      <c r="E43" s="63" t="s">
        <v>67</v>
      </c>
      <c r="F43" s="63" t="s">
        <v>77</v>
      </c>
      <c r="G43" s="64" t="s">
        <v>123</v>
      </c>
      <c r="H43" s="65" t="s">
        <v>124</v>
      </c>
      <c r="I43" s="71" t="s">
        <v>125</v>
      </c>
      <c r="J43" s="66">
        <f>2*12</f>
        <v>24</v>
      </c>
      <c r="K43" s="67">
        <v>150000</v>
      </c>
      <c r="L43" s="66" t="s">
        <v>43</v>
      </c>
      <c r="M43" s="68">
        <f t="shared" si="0"/>
        <v>150000</v>
      </c>
      <c r="N43" s="63" t="s">
        <v>52</v>
      </c>
      <c r="O43" s="63" t="s">
        <v>44</v>
      </c>
      <c r="P43" s="66" t="s">
        <v>45</v>
      </c>
      <c r="Q43" s="66">
        <v>0</v>
      </c>
      <c r="R43" s="66">
        <v>0</v>
      </c>
      <c r="S43" s="66">
        <v>0</v>
      </c>
      <c r="T43" s="66">
        <v>0</v>
      </c>
      <c r="U43" s="66">
        <v>0</v>
      </c>
      <c r="V43" s="66">
        <f t="shared" si="1"/>
        <v>0</v>
      </c>
      <c r="W43" s="66" t="s">
        <v>59</v>
      </c>
      <c r="X43" s="66" t="str">
        <f t="shared" si="2"/>
        <v>M3</v>
      </c>
      <c r="Y43" s="66"/>
      <c r="Z43" s="63"/>
      <c r="AA43" s="130"/>
      <c r="AB43" s="130"/>
      <c r="AC43" s="130"/>
    </row>
    <row r="44" spans="1:709" s="36" customFormat="1" ht="85.5">
      <c r="A44" s="29">
        <v>47</v>
      </c>
      <c r="B44" s="28" t="s">
        <v>126</v>
      </c>
      <c r="C44" s="30" t="s">
        <v>127</v>
      </c>
      <c r="D44" s="31" t="s">
        <v>128</v>
      </c>
      <c r="E44" s="31" t="s">
        <v>67</v>
      </c>
      <c r="F44" s="31" t="s">
        <v>77</v>
      </c>
      <c r="G44" s="32" t="s">
        <v>129</v>
      </c>
      <c r="H44" s="31" t="s">
        <v>130</v>
      </c>
      <c r="I44" s="32"/>
      <c r="J44" s="33">
        <f>5*12</f>
        <v>60</v>
      </c>
      <c r="K44" s="34">
        <v>50000</v>
      </c>
      <c r="L44" s="33" t="s">
        <v>55</v>
      </c>
      <c r="M44" s="35">
        <f t="shared" si="0"/>
        <v>55860</v>
      </c>
      <c r="N44" s="31" t="s">
        <v>57</v>
      </c>
      <c r="O44" s="31" t="s">
        <v>44</v>
      </c>
      <c r="P44" s="33" t="s">
        <v>45</v>
      </c>
      <c r="Q44" s="33">
        <v>0</v>
      </c>
      <c r="R44" s="33">
        <v>0</v>
      </c>
      <c r="S44" s="33">
        <v>0</v>
      </c>
      <c r="T44" s="33">
        <v>0</v>
      </c>
      <c r="U44" s="33">
        <v>0</v>
      </c>
      <c r="V44" s="33">
        <f t="shared" si="1"/>
        <v>0</v>
      </c>
      <c r="W44" s="33" t="s">
        <v>59</v>
      </c>
      <c r="X44" s="33" t="str">
        <f t="shared" si="2"/>
        <v>M3</v>
      </c>
      <c r="Y44" s="33"/>
      <c r="Z44" s="31"/>
      <c r="AA44" s="24"/>
      <c r="AB44" s="24"/>
      <c r="AC44" s="24"/>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row>
    <row r="45" spans="1:709" s="36" customFormat="1" ht="85.5">
      <c r="A45" s="29">
        <v>48</v>
      </c>
      <c r="B45" s="28" t="s">
        <v>131</v>
      </c>
      <c r="C45" s="30" t="s">
        <v>132</v>
      </c>
      <c r="D45" s="31" t="s">
        <v>128</v>
      </c>
      <c r="E45" s="31" t="s">
        <v>67</v>
      </c>
      <c r="F45" s="31" t="s">
        <v>77</v>
      </c>
      <c r="G45" s="32" t="s">
        <v>129</v>
      </c>
      <c r="H45" s="39" t="s">
        <v>130</v>
      </c>
      <c r="I45" s="37" t="s">
        <v>133</v>
      </c>
      <c r="J45" s="33">
        <f>3*12</f>
        <v>36</v>
      </c>
      <c r="K45" s="34">
        <v>500000</v>
      </c>
      <c r="L45" s="33" t="s">
        <v>43</v>
      </c>
      <c r="M45" s="35">
        <f t="shared" si="0"/>
        <v>500000</v>
      </c>
      <c r="N45" s="31" t="s">
        <v>57</v>
      </c>
      <c r="O45" s="31" t="s">
        <v>44</v>
      </c>
      <c r="P45" s="33" t="s">
        <v>45</v>
      </c>
      <c r="Q45" s="33">
        <v>0</v>
      </c>
      <c r="R45" s="33">
        <v>0</v>
      </c>
      <c r="S45" s="33">
        <v>0</v>
      </c>
      <c r="T45" s="33">
        <v>0</v>
      </c>
      <c r="U45" s="33">
        <v>0</v>
      </c>
      <c r="V45" s="33">
        <f t="shared" si="1"/>
        <v>0</v>
      </c>
      <c r="W45" s="33" t="s">
        <v>59</v>
      </c>
      <c r="X45" s="33" t="str">
        <f t="shared" si="2"/>
        <v>M3</v>
      </c>
      <c r="Y45" s="33"/>
      <c r="Z45" s="31"/>
      <c r="AA45" s="24"/>
      <c r="AB45" s="24"/>
      <c r="AC45" s="24"/>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row>
    <row r="46" spans="1:709" s="36" customFormat="1" ht="57">
      <c r="A46" s="29">
        <v>49</v>
      </c>
      <c r="B46" s="28" t="s">
        <v>134</v>
      </c>
      <c r="C46" s="30" t="s">
        <v>135</v>
      </c>
      <c r="D46" s="31" t="s">
        <v>136</v>
      </c>
      <c r="E46" s="31" t="s">
        <v>67</v>
      </c>
      <c r="F46" s="31" t="s">
        <v>77</v>
      </c>
      <c r="G46" s="32"/>
      <c r="H46" s="31"/>
      <c r="I46" s="37" t="s">
        <v>137</v>
      </c>
      <c r="J46" s="33">
        <f>1*12</f>
        <v>12</v>
      </c>
      <c r="K46" s="34">
        <v>55000</v>
      </c>
      <c r="L46" s="33" t="s">
        <v>43</v>
      </c>
      <c r="M46" s="35">
        <f t="shared" si="0"/>
        <v>55000</v>
      </c>
      <c r="N46" s="31" t="s">
        <v>47</v>
      </c>
      <c r="O46" s="31" t="s">
        <v>44</v>
      </c>
      <c r="P46" s="33" t="s">
        <v>45</v>
      </c>
      <c r="Q46" s="33">
        <v>0</v>
      </c>
      <c r="R46" s="33">
        <v>0</v>
      </c>
      <c r="S46" s="33">
        <v>0</v>
      </c>
      <c r="T46" s="33">
        <v>0</v>
      </c>
      <c r="U46" s="33">
        <v>0</v>
      </c>
      <c r="V46" s="33">
        <f t="shared" si="1"/>
        <v>0</v>
      </c>
      <c r="W46" s="33" t="s">
        <v>59</v>
      </c>
      <c r="X46" s="33" t="str">
        <f t="shared" si="2"/>
        <v>M3</v>
      </c>
      <c r="Y46" s="33"/>
      <c r="Z46" s="31"/>
      <c r="AA46" s="24"/>
      <c r="AB46" s="24"/>
      <c r="AC46" s="24"/>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row>
    <row r="47" spans="1:709" s="69" customFormat="1" ht="57">
      <c r="A47" s="60">
        <v>50</v>
      </c>
      <c r="B47" s="61" t="s">
        <v>138</v>
      </c>
      <c r="C47" s="62" t="s">
        <v>139</v>
      </c>
      <c r="D47" s="63" t="s">
        <v>140</v>
      </c>
      <c r="E47" s="63" t="s">
        <v>67</v>
      </c>
      <c r="F47" s="63" t="s">
        <v>77</v>
      </c>
      <c r="G47" s="64" t="s">
        <v>141</v>
      </c>
      <c r="H47" s="65" t="s">
        <v>142</v>
      </c>
      <c r="I47" s="71" t="s">
        <v>143</v>
      </c>
      <c r="J47" s="66">
        <f>5*12</f>
        <v>60</v>
      </c>
      <c r="K47" s="67">
        <v>3720000</v>
      </c>
      <c r="L47" s="66" t="s">
        <v>43</v>
      </c>
      <c r="M47" s="68">
        <f t="shared" si="0"/>
        <v>3720000</v>
      </c>
      <c r="N47" s="63" t="s">
        <v>53</v>
      </c>
      <c r="O47" s="63" t="s">
        <v>44</v>
      </c>
      <c r="P47" s="66" t="s">
        <v>45</v>
      </c>
      <c r="Q47" s="66">
        <v>0</v>
      </c>
      <c r="R47" s="66">
        <v>0</v>
      </c>
      <c r="S47" s="66">
        <v>0</v>
      </c>
      <c r="T47" s="66">
        <v>0</v>
      </c>
      <c r="U47" s="66">
        <v>0</v>
      </c>
      <c r="V47" s="66">
        <f t="shared" si="1"/>
        <v>0</v>
      </c>
      <c r="W47" s="66" t="s">
        <v>59</v>
      </c>
      <c r="X47" s="66" t="str">
        <f t="shared" si="2"/>
        <v>M3</v>
      </c>
      <c r="Y47" s="66"/>
      <c r="Z47" s="63"/>
      <c r="AA47" s="24"/>
      <c r="AB47" s="24"/>
      <c r="AC47" s="24"/>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row>
    <row r="48" spans="1:709" s="36" customFormat="1" ht="57">
      <c r="A48" s="29">
        <v>51</v>
      </c>
      <c r="B48" s="28" t="s">
        <v>144</v>
      </c>
      <c r="C48" s="30" t="s">
        <v>145</v>
      </c>
      <c r="D48" s="31" t="s">
        <v>146</v>
      </c>
      <c r="E48" s="31" t="s">
        <v>67</v>
      </c>
      <c r="F48" s="31" t="s">
        <v>77</v>
      </c>
      <c r="G48" s="32" t="s">
        <v>147</v>
      </c>
      <c r="H48" s="31"/>
      <c r="I48" s="37" t="s">
        <v>148</v>
      </c>
      <c r="J48" s="33">
        <f>3*12</f>
        <v>36</v>
      </c>
      <c r="K48" s="34">
        <v>2200000</v>
      </c>
      <c r="L48" s="33" t="s">
        <v>43</v>
      </c>
      <c r="M48" s="35">
        <f t="shared" si="0"/>
        <v>2200000</v>
      </c>
      <c r="N48" s="31" t="s">
        <v>68</v>
      </c>
      <c r="O48" s="31" t="s">
        <v>44</v>
      </c>
      <c r="P48" s="33" t="s">
        <v>45</v>
      </c>
      <c r="Q48" s="33">
        <v>0</v>
      </c>
      <c r="R48" s="33">
        <v>0</v>
      </c>
      <c r="S48" s="33">
        <v>0</v>
      </c>
      <c r="T48" s="33">
        <v>0</v>
      </c>
      <c r="U48" s="33">
        <v>0</v>
      </c>
      <c r="V48" s="33">
        <f t="shared" si="1"/>
        <v>0</v>
      </c>
      <c r="W48" s="33" t="s">
        <v>59</v>
      </c>
      <c r="X48" s="33" t="str">
        <f t="shared" si="2"/>
        <v>M3</v>
      </c>
      <c r="Y48" s="33"/>
      <c r="Z48" s="31"/>
      <c r="AA48" s="24"/>
      <c r="AB48" s="24"/>
      <c r="AC48" s="24"/>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row>
    <row r="49" spans="1:709" s="36" customFormat="1" ht="57">
      <c r="A49" s="29">
        <v>52</v>
      </c>
      <c r="B49" s="28" t="s">
        <v>149</v>
      </c>
      <c r="C49" s="30" t="s">
        <v>150</v>
      </c>
      <c r="D49" s="31" t="s">
        <v>151</v>
      </c>
      <c r="E49" s="31" t="s">
        <v>67</v>
      </c>
      <c r="F49" s="31" t="s">
        <v>77</v>
      </c>
      <c r="G49" s="32" t="s">
        <v>152</v>
      </c>
      <c r="H49" s="31" t="s">
        <v>153</v>
      </c>
      <c r="I49" s="37" t="s">
        <v>154</v>
      </c>
      <c r="J49" s="33">
        <f>5*12</f>
        <v>60</v>
      </c>
      <c r="K49" s="34">
        <v>70000000</v>
      </c>
      <c r="L49" s="33" t="s">
        <v>43</v>
      </c>
      <c r="M49" s="35">
        <f t="shared" si="0"/>
        <v>70000000</v>
      </c>
      <c r="N49" s="31" t="s">
        <v>52</v>
      </c>
      <c r="O49" s="31" t="s">
        <v>44</v>
      </c>
      <c r="P49" s="33" t="s">
        <v>45</v>
      </c>
      <c r="Q49" s="33">
        <v>0</v>
      </c>
      <c r="R49" s="33">
        <v>0</v>
      </c>
      <c r="S49" s="33">
        <v>0</v>
      </c>
      <c r="T49" s="33">
        <v>0</v>
      </c>
      <c r="U49" s="33">
        <v>0</v>
      </c>
      <c r="V49" s="33">
        <f t="shared" si="1"/>
        <v>0</v>
      </c>
      <c r="W49" s="33" t="s">
        <v>59</v>
      </c>
      <c r="X49" s="33" t="str">
        <f t="shared" si="2"/>
        <v>M3</v>
      </c>
      <c r="Y49" s="33"/>
      <c r="Z49" s="31"/>
      <c r="AA49" s="24"/>
      <c r="AB49" s="24"/>
      <c r="AC49" s="24"/>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row>
    <row r="50" spans="1:709" s="36" customFormat="1" ht="67.5">
      <c r="A50" s="29">
        <v>53</v>
      </c>
      <c r="B50" s="28" t="s">
        <v>155</v>
      </c>
      <c r="C50" s="30" t="s">
        <v>156</v>
      </c>
      <c r="D50" s="31" t="s">
        <v>157</v>
      </c>
      <c r="E50" s="31" t="s">
        <v>67</v>
      </c>
      <c r="F50" s="31" t="s">
        <v>77</v>
      </c>
      <c r="G50" s="32" t="s">
        <v>158</v>
      </c>
      <c r="H50" s="31" t="s">
        <v>159</v>
      </c>
      <c r="I50" s="37" t="s">
        <v>160</v>
      </c>
      <c r="J50" s="33">
        <f>5*12</f>
        <v>60</v>
      </c>
      <c r="K50" s="34">
        <v>1700000</v>
      </c>
      <c r="L50" s="33" t="s">
        <v>43</v>
      </c>
      <c r="M50" s="35">
        <f t="shared" si="0"/>
        <v>1700000</v>
      </c>
      <c r="N50" s="31" t="s">
        <v>54</v>
      </c>
      <c r="O50" s="31" t="s">
        <v>44</v>
      </c>
      <c r="P50" s="33" t="s">
        <v>45</v>
      </c>
      <c r="Q50" s="33">
        <v>0</v>
      </c>
      <c r="R50" s="33">
        <v>0</v>
      </c>
      <c r="S50" s="33">
        <v>0</v>
      </c>
      <c r="T50" s="33">
        <v>0</v>
      </c>
      <c r="U50" s="33">
        <v>0</v>
      </c>
      <c r="V50" s="33">
        <f t="shared" si="1"/>
        <v>0</v>
      </c>
      <c r="W50" s="33" t="s">
        <v>59</v>
      </c>
      <c r="X50" s="33" t="str">
        <f t="shared" si="2"/>
        <v>M3</v>
      </c>
      <c r="Y50" s="33"/>
      <c r="Z50" s="31"/>
      <c r="AA50" s="24"/>
      <c r="AB50" s="24"/>
      <c r="AC50" s="24"/>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row>
    <row r="51" spans="1:709" s="48" customFormat="1" ht="67.5">
      <c r="A51" s="40">
        <v>54</v>
      </c>
      <c r="B51" s="41" t="s">
        <v>161</v>
      </c>
      <c r="C51" s="42" t="s">
        <v>162</v>
      </c>
      <c r="D51" s="43" t="s">
        <v>157</v>
      </c>
      <c r="E51" s="43" t="s">
        <v>67</v>
      </c>
      <c r="F51" s="43" t="s">
        <v>77</v>
      </c>
      <c r="G51" s="44" t="s">
        <v>158</v>
      </c>
      <c r="H51" s="43" t="s">
        <v>159</v>
      </c>
      <c r="I51" s="74" t="s">
        <v>160</v>
      </c>
      <c r="J51" s="45">
        <f>4*12</f>
        <v>48</v>
      </c>
      <c r="K51" s="46">
        <v>1112840</v>
      </c>
      <c r="L51" s="45" t="s">
        <v>43</v>
      </c>
      <c r="M51" s="47">
        <f t="shared" si="0"/>
        <v>1112840</v>
      </c>
      <c r="N51" s="43" t="s">
        <v>62</v>
      </c>
      <c r="O51" s="43" t="s">
        <v>44</v>
      </c>
      <c r="P51" s="45" t="s">
        <v>45</v>
      </c>
      <c r="Q51" s="45">
        <v>0</v>
      </c>
      <c r="R51" s="45">
        <v>0</v>
      </c>
      <c r="S51" s="45">
        <v>0</v>
      </c>
      <c r="T51" s="45">
        <v>0</v>
      </c>
      <c r="U51" s="45">
        <v>0</v>
      </c>
      <c r="V51" s="45">
        <f t="shared" si="1"/>
        <v>0</v>
      </c>
      <c r="W51" s="45" t="s">
        <v>59</v>
      </c>
      <c r="X51" s="45" t="str">
        <f t="shared" si="2"/>
        <v>M3</v>
      </c>
      <c r="Y51" s="45"/>
      <c r="Z51" s="43"/>
      <c r="AA51" s="24"/>
      <c r="AB51" s="24"/>
      <c r="AC51" s="24"/>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row>
    <row r="52" spans="1:709" s="36" customFormat="1" ht="71.25">
      <c r="A52" s="29">
        <v>55</v>
      </c>
      <c r="B52" s="28" t="s">
        <v>163</v>
      </c>
      <c r="C52" s="30" t="s">
        <v>164</v>
      </c>
      <c r="D52" s="31" t="s">
        <v>165</v>
      </c>
      <c r="E52" s="31" t="s">
        <v>65</v>
      </c>
      <c r="F52" s="31" t="s">
        <v>77</v>
      </c>
      <c r="G52" s="32" t="s">
        <v>166</v>
      </c>
      <c r="H52" s="31" t="s">
        <v>167</v>
      </c>
      <c r="I52" s="37" t="s">
        <v>168</v>
      </c>
      <c r="J52" s="33">
        <f>2*12</f>
        <v>24</v>
      </c>
      <c r="K52" s="34">
        <v>650000</v>
      </c>
      <c r="L52" s="33" t="s">
        <v>43</v>
      </c>
      <c r="M52" s="35">
        <f t="shared" si="0"/>
        <v>650000</v>
      </c>
      <c r="N52" s="31" t="s">
        <v>169</v>
      </c>
      <c r="O52" s="31" t="s">
        <v>44</v>
      </c>
      <c r="P52" s="33" t="s">
        <v>45</v>
      </c>
      <c r="Q52" s="33">
        <v>0</v>
      </c>
      <c r="R52" s="33">
        <v>0</v>
      </c>
      <c r="S52" s="33">
        <v>0</v>
      </c>
      <c r="T52" s="33">
        <v>0</v>
      </c>
      <c r="U52" s="33">
        <v>0</v>
      </c>
      <c r="V52" s="33">
        <f t="shared" si="1"/>
        <v>0</v>
      </c>
      <c r="W52" s="33" t="s">
        <v>59</v>
      </c>
      <c r="X52" s="33" t="str">
        <f t="shared" si="2"/>
        <v>M3</v>
      </c>
      <c r="Y52" s="33"/>
      <c r="Z52" s="31"/>
      <c r="AA52" s="24"/>
      <c r="AB52" s="24"/>
      <c r="AC52" s="24"/>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row>
    <row r="53" spans="1:709" s="36" customFormat="1" ht="57">
      <c r="A53" s="29">
        <v>56</v>
      </c>
      <c r="B53" s="28" t="s">
        <v>170</v>
      </c>
      <c r="C53" s="30" t="s">
        <v>171</v>
      </c>
      <c r="D53" s="31" t="s">
        <v>172</v>
      </c>
      <c r="E53" s="31" t="s">
        <v>67</v>
      </c>
      <c r="F53" s="31" t="s">
        <v>77</v>
      </c>
      <c r="G53" s="32" t="s">
        <v>173</v>
      </c>
      <c r="H53" s="39" t="s">
        <v>174</v>
      </c>
      <c r="I53" s="37" t="s">
        <v>175</v>
      </c>
      <c r="J53" s="33">
        <f>12*1</f>
        <v>12</v>
      </c>
      <c r="K53" s="34">
        <v>60000</v>
      </c>
      <c r="L53" s="33" t="s">
        <v>43</v>
      </c>
      <c r="M53" s="35">
        <f t="shared" si="0"/>
        <v>60000</v>
      </c>
      <c r="N53" s="31" t="s">
        <v>53</v>
      </c>
      <c r="O53" s="31" t="s">
        <v>44</v>
      </c>
      <c r="P53" s="33" t="s">
        <v>45</v>
      </c>
      <c r="Q53" s="33">
        <v>0</v>
      </c>
      <c r="R53" s="33">
        <v>0</v>
      </c>
      <c r="S53" s="33">
        <v>0</v>
      </c>
      <c r="T53" s="33">
        <v>0</v>
      </c>
      <c r="U53" s="33">
        <v>0</v>
      </c>
      <c r="V53" s="33">
        <f t="shared" si="1"/>
        <v>0</v>
      </c>
      <c r="W53" s="33" t="s">
        <v>59</v>
      </c>
      <c r="X53" s="33" t="str">
        <f t="shared" si="2"/>
        <v>M3</v>
      </c>
      <c r="Y53" s="33"/>
      <c r="Z53" s="31"/>
      <c r="AA53" s="24"/>
      <c r="AB53" s="24"/>
      <c r="AC53" s="24"/>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row>
    <row r="54" spans="1:709" s="36" customFormat="1" ht="71.25">
      <c r="A54" s="29">
        <v>57</v>
      </c>
      <c r="B54" s="28" t="s">
        <v>176</v>
      </c>
      <c r="C54" s="30" t="s">
        <v>177</v>
      </c>
      <c r="D54" s="31" t="s">
        <v>178</v>
      </c>
      <c r="E54" s="31" t="s">
        <v>42</v>
      </c>
      <c r="F54" s="31" t="s">
        <v>77</v>
      </c>
      <c r="G54" s="32" t="s">
        <v>179</v>
      </c>
      <c r="H54" s="39" t="s">
        <v>180</v>
      </c>
      <c r="I54" s="37" t="s">
        <v>181</v>
      </c>
      <c r="J54" s="33">
        <f>4*12</f>
        <v>48</v>
      </c>
      <c r="K54" s="34">
        <v>2735000</v>
      </c>
      <c r="L54" s="33" t="s">
        <v>43</v>
      </c>
      <c r="M54" s="35">
        <f t="shared" si="0"/>
        <v>2735000</v>
      </c>
      <c r="N54" s="31" t="s">
        <v>51</v>
      </c>
      <c r="O54" s="31" t="s">
        <v>44</v>
      </c>
      <c r="P54" s="33" t="s">
        <v>45</v>
      </c>
      <c r="Q54" s="33">
        <v>0</v>
      </c>
      <c r="R54" s="33">
        <v>0</v>
      </c>
      <c r="S54" s="33">
        <v>0</v>
      </c>
      <c r="T54" s="33">
        <v>0</v>
      </c>
      <c r="U54" s="33">
        <v>0</v>
      </c>
      <c r="V54" s="33">
        <f t="shared" si="1"/>
        <v>0</v>
      </c>
      <c r="W54" s="33" t="s">
        <v>59</v>
      </c>
      <c r="X54" s="33" t="str">
        <f t="shared" si="2"/>
        <v>M3</v>
      </c>
      <c r="Y54" s="33"/>
      <c r="Z54" s="31"/>
      <c r="AA54" s="24"/>
      <c r="AB54" s="24"/>
      <c r="AC54" s="24"/>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row>
    <row r="55" spans="1:709" s="36" customFormat="1" ht="71.25">
      <c r="A55" s="29">
        <v>58</v>
      </c>
      <c r="B55" s="28" t="s">
        <v>182</v>
      </c>
      <c r="C55" s="30" t="s">
        <v>183</v>
      </c>
      <c r="D55" s="31" t="s">
        <v>178</v>
      </c>
      <c r="E55" s="31" t="s">
        <v>42</v>
      </c>
      <c r="F55" s="31" t="s">
        <v>77</v>
      </c>
      <c r="G55" s="32" t="s">
        <v>179</v>
      </c>
      <c r="H55" s="39" t="s">
        <v>180</v>
      </c>
      <c r="I55" s="37" t="s">
        <v>181</v>
      </c>
      <c r="J55" s="33">
        <f>1.5*12</f>
        <v>18</v>
      </c>
      <c r="K55" s="34">
        <v>1000367</v>
      </c>
      <c r="L55" s="33" t="s">
        <v>43</v>
      </c>
      <c r="M55" s="35">
        <f t="shared" si="0"/>
        <v>1000367</v>
      </c>
      <c r="N55" s="31" t="s">
        <v>54</v>
      </c>
      <c r="O55" s="31" t="s">
        <v>44</v>
      </c>
      <c r="P55" s="33" t="s">
        <v>45</v>
      </c>
      <c r="Q55" s="33">
        <v>0</v>
      </c>
      <c r="R55" s="33">
        <v>0</v>
      </c>
      <c r="S55" s="33">
        <v>0</v>
      </c>
      <c r="T55" s="33">
        <v>0</v>
      </c>
      <c r="U55" s="33">
        <v>0</v>
      </c>
      <c r="V55" s="33">
        <f t="shared" si="1"/>
        <v>0</v>
      </c>
      <c r="W55" s="33" t="s">
        <v>59</v>
      </c>
      <c r="X55" s="33" t="str">
        <f t="shared" si="2"/>
        <v>M3</v>
      </c>
      <c r="Y55" s="33"/>
      <c r="Z55" s="31"/>
      <c r="AA55" s="24"/>
      <c r="AB55" s="24"/>
      <c r="AC55" s="24"/>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row>
    <row r="56" spans="1:709" s="36" customFormat="1" ht="57">
      <c r="A56" s="29">
        <v>59</v>
      </c>
      <c r="B56" s="28" t="s">
        <v>184</v>
      </c>
      <c r="C56" s="30" t="s">
        <v>185</v>
      </c>
      <c r="D56" s="31" t="s">
        <v>186</v>
      </c>
      <c r="E56" s="31" t="s">
        <v>67</v>
      </c>
      <c r="F56" s="31" t="s">
        <v>77</v>
      </c>
      <c r="G56" s="32" t="s">
        <v>187</v>
      </c>
      <c r="H56" s="39" t="s">
        <v>188</v>
      </c>
      <c r="I56" s="37" t="s">
        <v>189</v>
      </c>
      <c r="J56" s="33">
        <f>5*12</f>
        <v>60</v>
      </c>
      <c r="K56" s="34">
        <v>10000000</v>
      </c>
      <c r="L56" s="33" t="s">
        <v>43</v>
      </c>
      <c r="M56" s="35">
        <f t="shared" si="0"/>
        <v>10000000</v>
      </c>
      <c r="N56" s="31" t="s">
        <v>58</v>
      </c>
      <c r="O56" s="31" t="s">
        <v>44</v>
      </c>
      <c r="P56" s="33" t="s">
        <v>45</v>
      </c>
      <c r="Q56" s="33">
        <v>0</v>
      </c>
      <c r="R56" s="33">
        <v>0</v>
      </c>
      <c r="S56" s="33">
        <v>0</v>
      </c>
      <c r="T56" s="33">
        <v>0</v>
      </c>
      <c r="U56" s="33">
        <v>0</v>
      </c>
      <c r="V56" s="33">
        <f t="shared" si="1"/>
        <v>0</v>
      </c>
      <c r="W56" s="33" t="s">
        <v>59</v>
      </c>
      <c r="X56" s="33" t="str">
        <f t="shared" si="2"/>
        <v>M3</v>
      </c>
      <c r="Y56" s="33"/>
      <c r="Z56" s="31"/>
      <c r="AA56" s="24"/>
      <c r="AB56" s="24"/>
      <c r="AC56" s="24"/>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row>
    <row r="57" spans="1:709" s="36" customFormat="1" ht="57">
      <c r="A57" s="29">
        <v>60</v>
      </c>
      <c r="B57" s="28" t="s">
        <v>190</v>
      </c>
      <c r="C57" s="30" t="s">
        <v>191</v>
      </c>
      <c r="D57" s="31" t="s">
        <v>186</v>
      </c>
      <c r="E57" s="31" t="s">
        <v>67</v>
      </c>
      <c r="F57" s="31" t="s">
        <v>77</v>
      </c>
      <c r="G57" s="32" t="s">
        <v>187</v>
      </c>
      <c r="H57" s="39" t="s">
        <v>188</v>
      </c>
      <c r="I57" s="70" t="s">
        <v>189</v>
      </c>
      <c r="J57" s="33">
        <f>5*12</f>
        <v>60</v>
      </c>
      <c r="K57" s="34">
        <v>20000000</v>
      </c>
      <c r="L57" s="33" t="s">
        <v>43</v>
      </c>
      <c r="M57" s="35">
        <f t="shared" si="0"/>
        <v>20000000</v>
      </c>
      <c r="N57" s="31" t="s">
        <v>49</v>
      </c>
      <c r="O57" s="31" t="s">
        <v>44</v>
      </c>
      <c r="P57" s="33" t="s">
        <v>45</v>
      </c>
      <c r="Q57" s="33">
        <v>0</v>
      </c>
      <c r="R57" s="33">
        <v>0</v>
      </c>
      <c r="S57" s="33">
        <v>0</v>
      </c>
      <c r="T57" s="33">
        <v>0</v>
      </c>
      <c r="U57" s="33">
        <v>0</v>
      </c>
      <c r="V57" s="33">
        <f t="shared" si="1"/>
        <v>0</v>
      </c>
      <c r="W57" s="33" t="s">
        <v>59</v>
      </c>
      <c r="X57" s="33" t="str">
        <f t="shared" si="2"/>
        <v>M3</v>
      </c>
      <c r="Y57" s="33"/>
      <c r="Z57" s="31"/>
      <c r="AA57" s="24"/>
      <c r="AB57" s="24"/>
      <c r="AC57" s="24"/>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row>
    <row r="58" spans="1:709" s="69" customFormat="1" ht="57">
      <c r="A58" s="60">
        <v>61</v>
      </c>
      <c r="B58" s="61" t="s">
        <v>192</v>
      </c>
      <c r="C58" s="62" t="s">
        <v>193</v>
      </c>
      <c r="D58" s="63" t="s">
        <v>194</v>
      </c>
      <c r="E58" s="63" t="s">
        <v>67</v>
      </c>
      <c r="F58" s="63" t="s">
        <v>77</v>
      </c>
      <c r="G58" s="64" t="s">
        <v>195</v>
      </c>
      <c r="H58" s="65" t="s">
        <v>196</v>
      </c>
      <c r="I58" s="134" t="s">
        <v>197</v>
      </c>
      <c r="J58" s="66">
        <f>2*12</f>
        <v>24</v>
      </c>
      <c r="K58" s="67">
        <v>754000</v>
      </c>
      <c r="L58" s="66" t="s">
        <v>43</v>
      </c>
      <c r="M58" s="68">
        <f t="shared" si="0"/>
        <v>754000</v>
      </c>
      <c r="N58" s="63" t="s">
        <v>68</v>
      </c>
      <c r="O58" s="63" t="s">
        <v>44</v>
      </c>
      <c r="P58" s="66" t="s">
        <v>45</v>
      </c>
      <c r="Q58" s="66">
        <v>0</v>
      </c>
      <c r="R58" s="66">
        <v>0</v>
      </c>
      <c r="S58" s="66">
        <v>0</v>
      </c>
      <c r="T58" s="66">
        <v>0</v>
      </c>
      <c r="U58" s="66">
        <v>0</v>
      </c>
      <c r="V58" s="66">
        <f t="shared" si="1"/>
        <v>0</v>
      </c>
      <c r="W58" s="66" t="s">
        <v>59</v>
      </c>
      <c r="X58" s="66" t="str">
        <f t="shared" si="2"/>
        <v>M3</v>
      </c>
      <c r="Y58" s="66"/>
      <c r="Z58" s="63"/>
      <c r="AA58" s="130"/>
      <c r="AB58" s="130"/>
      <c r="AC58" s="130"/>
    </row>
    <row r="59" spans="1:709" s="59" customFormat="1" ht="57">
      <c r="A59" s="49">
        <v>62</v>
      </c>
      <c r="B59" s="50" t="s">
        <v>198</v>
      </c>
      <c r="C59" s="51" t="s">
        <v>199</v>
      </c>
      <c r="D59" s="52" t="s">
        <v>194</v>
      </c>
      <c r="E59" s="52" t="s">
        <v>67</v>
      </c>
      <c r="F59" s="52" t="s">
        <v>77</v>
      </c>
      <c r="G59" s="53" t="s">
        <v>195</v>
      </c>
      <c r="H59" s="52" t="s">
        <v>196</v>
      </c>
      <c r="I59" s="55" t="s">
        <v>197</v>
      </c>
      <c r="J59" s="56">
        <f>2*12</f>
        <v>24</v>
      </c>
      <c r="K59" s="57">
        <v>815000</v>
      </c>
      <c r="L59" s="56" t="s">
        <v>43</v>
      </c>
      <c r="M59" s="58">
        <f t="shared" si="0"/>
        <v>815000</v>
      </c>
      <c r="N59" s="52" t="s">
        <v>49</v>
      </c>
      <c r="O59" s="52" t="s">
        <v>44</v>
      </c>
      <c r="P59" s="56" t="s">
        <v>45</v>
      </c>
      <c r="Q59" s="56">
        <v>0</v>
      </c>
      <c r="R59" s="56">
        <v>0</v>
      </c>
      <c r="S59" s="56">
        <v>0</v>
      </c>
      <c r="T59" s="56">
        <v>0</v>
      </c>
      <c r="U59" s="56">
        <v>0</v>
      </c>
      <c r="V59" s="56">
        <f t="shared" si="1"/>
        <v>0</v>
      </c>
      <c r="W59" s="56" t="s">
        <v>59</v>
      </c>
      <c r="X59" s="56" t="str">
        <f t="shared" si="2"/>
        <v>M3</v>
      </c>
      <c r="Y59" s="56"/>
      <c r="Z59" s="52"/>
      <c r="AA59" s="24"/>
      <c r="AB59" s="24"/>
      <c r="AC59" s="24"/>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row>
    <row r="60" spans="1:709" s="36" customFormat="1" ht="57">
      <c r="A60" s="29">
        <v>63</v>
      </c>
      <c r="B60" s="28" t="s">
        <v>200</v>
      </c>
      <c r="C60" s="30" t="s">
        <v>201</v>
      </c>
      <c r="D60" s="31" t="s">
        <v>140</v>
      </c>
      <c r="E60" s="31" t="s">
        <v>67</v>
      </c>
      <c r="F60" s="31" t="s">
        <v>77</v>
      </c>
      <c r="G60" s="32" t="s">
        <v>141</v>
      </c>
      <c r="H60" s="39" t="s">
        <v>142</v>
      </c>
      <c r="I60" s="70" t="s">
        <v>143</v>
      </c>
      <c r="J60" s="33">
        <f>5*12</f>
        <v>60</v>
      </c>
      <c r="K60" s="34">
        <v>3000000</v>
      </c>
      <c r="L60" s="33" t="s">
        <v>43</v>
      </c>
      <c r="M60" s="35">
        <f t="shared" si="0"/>
        <v>3000000</v>
      </c>
      <c r="N60" s="31" t="s">
        <v>49</v>
      </c>
      <c r="O60" s="31" t="s">
        <v>44</v>
      </c>
      <c r="P60" s="33" t="s">
        <v>45</v>
      </c>
      <c r="Q60" s="33">
        <v>0</v>
      </c>
      <c r="R60" s="33">
        <v>0</v>
      </c>
      <c r="S60" s="33">
        <v>0</v>
      </c>
      <c r="T60" s="33">
        <v>0</v>
      </c>
      <c r="U60" s="33">
        <v>0</v>
      </c>
      <c r="V60" s="33">
        <f t="shared" si="1"/>
        <v>0</v>
      </c>
      <c r="W60" s="33" t="s">
        <v>59</v>
      </c>
      <c r="X60" s="33" t="str">
        <f t="shared" si="2"/>
        <v>M3</v>
      </c>
      <c r="Y60" s="33"/>
      <c r="Z60" s="31"/>
      <c r="AA60" s="24"/>
      <c r="AB60" s="24"/>
      <c r="AC60" s="24"/>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row>
    <row r="61" spans="1:709" s="59" customFormat="1" ht="75">
      <c r="A61" s="49">
        <v>64</v>
      </c>
      <c r="B61" s="50" t="s">
        <v>202</v>
      </c>
      <c r="C61" s="51" t="s">
        <v>203</v>
      </c>
      <c r="D61" s="52" t="s">
        <v>204</v>
      </c>
      <c r="E61" s="52" t="s">
        <v>67</v>
      </c>
      <c r="F61" s="52" t="s">
        <v>77</v>
      </c>
      <c r="G61" s="53" t="s">
        <v>205</v>
      </c>
      <c r="H61" s="54" t="s">
        <v>206</v>
      </c>
      <c r="I61" s="55" t="s">
        <v>207</v>
      </c>
      <c r="J61" s="56">
        <f>12*1</f>
        <v>12</v>
      </c>
      <c r="K61" s="57">
        <v>536040</v>
      </c>
      <c r="L61" s="56" t="s">
        <v>43</v>
      </c>
      <c r="M61" s="58">
        <f t="shared" si="0"/>
        <v>536040</v>
      </c>
      <c r="N61" s="52" t="s">
        <v>49</v>
      </c>
      <c r="O61" s="52" t="s">
        <v>44</v>
      </c>
      <c r="P61" s="56" t="s">
        <v>45</v>
      </c>
      <c r="Q61" s="56">
        <v>0</v>
      </c>
      <c r="R61" s="56">
        <v>0</v>
      </c>
      <c r="S61" s="56">
        <v>0</v>
      </c>
      <c r="T61" s="56">
        <v>0</v>
      </c>
      <c r="U61" s="56">
        <v>0</v>
      </c>
      <c r="V61" s="56">
        <f t="shared" si="1"/>
        <v>0</v>
      </c>
      <c r="W61" s="56" t="s">
        <v>59</v>
      </c>
      <c r="X61" s="56" t="str">
        <f t="shared" si="2"/>
        <v>M3</v>
      </c>
      <c r="Y61" s="56"/>
      <c r="Z61" s="52"/>
      <c r="AA61" s="24"/>
      <c r="AB61" s="24"/>
      <c r="AC61" s="24"/>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row>
    <row r="62" spans="1:709" s="36" customFormat="1" ht="71.25">
      <c r="A62" s="29">
        <v>65</v>
      </c>
      <c r="B62" s="28" t="s">
        <v>208</v>
      </c>
      <c r="C62" s="30" t="s">
        <v>209</v>
      </c>
      <c r="D62" s="31" t="s">
        <v>210</v>
      </c>
      <c r="E62" s="31" t="s">
        <v>67</v>
      </c>
      <c r="F62" s="31" t="s">
        <v>77</v>
      </c>
      <c r="G62" s="32" t="s">
        <v>211</v>
      </c>
      <c r="H62" s="39" t="s">
        <v>212</v>
      </c>
      <c r="I62" s="70" t="s">
        <v>213</v>
      </c>
      <c r="J62" s="33">
        <f>5*12</f>
        <v>60</v>
      </c>
      <c r="K62" s="34">
        <v>15257400</v>
      </c>
      <c r="L62" s="33" t="s">
        <v>43</v>
      </c>
      <c r="M62" s="35">
        <f t="shared" si="0"/>
        <v>15257400</v>
      </c>
      <c r="N62" s="31" t="s">
        <v>49</v>
      </c>
      <c r="O62" s="31" t="s">
        <v>44</v>
      </c>
      <c r="P62" s="33" t="s">
        <v>45</v>
      </c>
      <c r="Q62" s="33">
        <v>0</v>
      </c>
      <c r="R62" s="33">
        <v>0</v>
      </c>
      <c r="S62" s="33">
        <v>0</v>
      </c>
      <c r="T62" s="33">
        <v>0</v>
      </c>
      <c r="U62" s="33">
        <v>0</v>
      </c>
      <c r="V62" s="33">
        <f t="shared" si="1"/>
        <v>0</v>
      </c>
      <c r="W62" s="33" t="s">
        <v>59</v>
      </c>
      <c r="X62" s="33" t="str">
        <f t="shared" si="2"/>
        <v>M3</v>
      </c>
      <c r="Y62" s="33"/>
      <c r="Z62" s="31"/>
      <c r="AA62" s="24"/>
      <c r="AB62" s="24"/>
      <c r="AC62" s="24"/>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row>
    <row r="63" spans="1:709" s="69" customFormat="1" ht="71.25">
      <c r="A63" s="60">
        <v>66</v>
      </c>
      <c r="B63" s="61" t="s">
        <v>214</v>
      </c>
      <c r="C63" s="62" t="s">
        <v>215</v>
      </c>
      <c r="D63" s="63" t="s">
        <v>216</v>
      </c>
      <c r="E63" s="63" t="s">
        <v>67</v>
      </c>
      <c r="F63" s="63" t="s">
        <v>77</v>
      </c>
      <c r="G63" s="64"/>
      <c r="H63" s="63"/>
      <c r="I63" s="64"/>
      <c r="J63" s="66">
        <f>2*12</f>
        <v>24</v>
      </c>
      <c r="K63" s="67">
        <v>250000</v>
      </c>
      <c r="L63" s="66" t="s">
        <v>43</v>
      </c>
      <c r="M63" s="68">
        <f t="shared" si="0"/>
        <v>250000</v>
      </c>
      <c r="N63" s="63" t="s">
        <v>49</v>
      </c>
      <c r="O63" s="63" t="s">
        <v>44</v>
      </c>
      <c r="P63" s="66" t="s">
        <v>45</v>
      </c>
      <c r="Q63" s="66">
        <v>0</v>
      </c>
      <c r="R63" s="66">
        <v>0</v>
      </c>
      <c r="S63" s="66">
        <v>0</v>
      </c>
      <c r="T63" s="66">
        <v>0</v>
      </c>
      <c r="U63" s="66">
        <v>0</v>
      </c>
      <c r="V63" s="66">
        <f t="shared" si="1"/>
        <v>0</v>
      </c>
      <c r="W63" s="66" t="s">
        <v>59</v>
      </c>
      <c r="X63" s="66" t="str">
        <f t="shared" si="2"/>
        <v>M3</v>
      </c>
      <c r="Y63" s="66"/>
      <c r="Z63" s="63"/>
      <c r="AA63" s="24"/>
      <c r="AB63" s="24"/>
      <c r="AC63" s="24"/>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row>
    <row r="64" spans="1:709" s="36" customFormat="1" ht="85.5">
      <c r="A64" s="29">
        <v>67</v>
      </c>
      <c r="B64" s="28" t="s">
        <v>217</v>
      </c>
      <c r="C64" s="30" t="s">
        <v>218</v>
      </c>
      <c r="D64" s="31" t="s">
        <v>219</v>
      </c>
      <c r="E64" s="31" t="s">
        <v>42</v>
      </c>
      <c r="F64" s="31" t="s">
        <v>77</v>
      </c>
      <c r="G64" s="32" t="s">
        <v>220</v>
      </c>
      <c r="H64" s="39" t="s">
        <v>221</v>
      </c>
      <c r="I64" s="70" t="s">
        <v>222</v>
      </c>
      <c r="J64" s="33">
        <f>12*1</f>
        <v>12</v>
      </c>
      <c r="K64" s="34">
        <v>425000</v>
      </c>
      <c r="L64" s="33" t="s">
        <v>43</v>
      </c>
      <c r="M64" s="35">
        <f t="shared" ref="M64:M81" si="3">IFERROR(IF(L64="$",K64,IF(L64="€",K64*$C$20,IF(L64="CFA",K64*$C$21,IF(L64="BIF",K64/$C$22,IF(L64="RWF",K64/$C$23))))),0)</f>
        <v>425000</v>
      </c>
      <c r="N64" s="31" t="s">
        <v>223</v>
      </c>
      <c r="O64" s="31" t="s">
        <v>44</v>
      </c>
      <c r="P64" s="33" t="s">
        <v>45</v>
      </c>
      <c r="Q64" s="33">
        <v>0</v>
      </c>
      <c r="R64" s="33">
        <v>0</v>
      </c>
      <c r="S64" s="33">
        <v>0</v>
      </c>
      <c r="T64" s="33">
        <v>0</v>
      </c>
      <c r="U64" s="33">
        <v>0</v>
      </c>
      <c r="V64" s="33">
        <f t="shared" ref="V64:V78" si="4">SUM(Q64:U64)</f>
        <v>0</v>
      </c>
      <c r="W64" s="33" t="s">
        <v>59</v>
      </c>
      <c r="X64" s="33" t="str">
        <f t="shared" ref="X64:X78" si="5">IF(V64&gt;=8,"M1",IF(V64&lt;5,"M3","M2"))</f>
        <v>M3</v>
      </c>
      <c r="Y64" s="33"/>
      <c r="Z64" s="31"/>
      <c r="AA64" s="24"/>
      <c r="AB64" s="24"/>
      <c r="AC64" s="24"/>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row>
    <row r="65" spans="1:709" s="69" customFormat="1" ht="57">
      <c r="A65" s="60">
        <v>68</v>
      </c>
      <c r="B65" s="61" t="s">
        <v>224</v>
      </c>
      <c r="C65" s="62" t="s">
        <v>225</v>
      </c>
      <c r="D65" s="63" t="s">
        <v>226</v>
      </c>
      <c r="E65" s="63" t="s">
        <v>67</v>
      </c>
      <c r="F65" s="63" t="s">
        <v>77</v>
      </c>
      <c r="G65" s="64" t="s">
        <v>227</v>
      </c>
      <c r="H65" s="65" t="s">
        <v>228</v>
      </c>
      <c r="I65" s="134" t="s">
        <v>229</v>
      </c>
      <c r="J65" s="66">
        <f>5*12</f>
        <v>60</v>
      </c>
      <c r="K65" s="67">
        <v>10000000</v>
      </c>
      <c r="L65" s="66" t="s">
        <v>43</v>
      </c>
      <c r="M65" s="68">
        <f t="shared" si="3"/>
        <v>10000000</v>
      </c>
      <c r="N65" s="63" t="s">
        <v>52</v>
      </c>
      <c r="O65" s="63" t="s">
        <v>44</v>
      </c>
      <c r="P65" s="66" t="s">
        <v>45</v>
      </c>
      <c r="Q65" s="66">
        <v>0</v>
      </c>
      <c r="R65" s="66">
        <v>0</v>
      </c>
      <c r="S65" s="66">
        <v>0</v>
      </c>
      <c r="T65" s="66">
        <v>0</v>
      </c>
      <c r="U65" s="66">
        <v>0</v>
      </c>
      <c r="V65" s="66">
        <f t="shared" si="4"/>
        <v>0</v>
      </c>
      <c r="W65" s="66" t="s">
        <v>59</v>
      </c>
      <c r="X65" s="66" t="str">
        <f t="shared" si="5"/>
        <v>M3</v>
      </c>
      <c r="Y65" s="66"/>
      <c r="Z65" s="63"/>
      <c r="AA65" s="130"/>
      <c r="AB65" s="130"/>
      <c r="AC65" s="130"/>
    </row>
    <row r="66" spans="1:709" s="36" customFormat="1" ht="57">
      <c r="A66" s="29">
        <v>69</v>
      </c>
      <c r="B66" s="28" t="s">
        <v>230</v>
      </c>
      <c r="C66" s="30" t="s">
        <v>231</v>
      </c>
      <c r="D66" s="31" t="s">
        <v>232</v>
      </c>
      <c r="E66" s="31" t="s">
        <v>67</v>
      </c>
      <c r="F66" s="31" t="s">
        <v>77</v>
      </c>
      <c r="G66" s="32" t="s">
        <v>233</v>
      </c>
      <c r="H66" s="39" t="s">
        <v>234</v>
      </c>
      <c r="I66" s="70" t="s">
        <v>235</v>
      </c>
      <c r="J66" s="33">
        <f>1*12</f>
        <v>12</v>
      </c>
      <c r="K66" s="34">
        <v>2000000</v>
      </c>
      <c r="L66" s="33" t="s">
        <v>43</v>
      </c>
      <c r="M66" s="35">
        <f t="shared" si="3"/>
        <v>2000000</v>
      </c>
      <c r="N66" s="31" t="s">
        <v>54</v>
      </c>
      <c r="O66" s="31" t="s">
        <v>44</v>
      </c>
      <c r="P66" s="33" t="s">
        <v>45</v>
      </c>
      <c r="Q66" s="33">
        <v>0</v>
      </c>
      <c r="R66" s="33">
        <v>0</v>
      </c>
      <c r="S66" s="33">
        <v>0</v>
      </c>
      <c r="T66" s="33">
        <v>0</v>
      </c>
      <c r="U66" s="33">
        <v>0</v>
      </c>
      <c r="V66" s="33">
        <f t="shared" si="4"/>
        <v>0</v>
      </c>
      <c r="W66" s="33" t="s">
        <v>59</v>
      </c>
      <c r="X66" s="33" t="str">
        <f t="shared" si="5"/>
        <v>M3</v>
      </c>
      <c r="Y66" s="33"/>
      <c r="Z66" s="31"/>
      <c r="AA66" s="24"/>
      <c r="AB66" s="24"/>
      <c r="AC66" s="24"/>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row>
    <row r="67" spans="1:709" s="36" customFormat="1" ht="85.5">
      <c r="A67" s="29">
        <v>70</v>
      </c>
      <c r="B67" s="28" t="s">
        <v>236</v>
      </c>
      <c r="C67" s="30" t="s">
        <v>237</v>
      </c>
      <c r="D67" s="31" t="s">
        <v>238</v>
      </c>
      <c r="E67" s="31" t="s">
        <v>67</v>
      </c>
      <c r="F67" s="31" t="s">
        <v>77</v>
      </c>
      <c r="G67" s="32"/>
      <c r="H67" s="31" t="s">
        <v>239</v>
      </c>
      <c r="I67" s="70" t="s">
        <v>240</v>
      </c>
      <c r="J67" s="33">
        <f>5*12</f>
        <v>60</v>
      </c>
      <c r="K67" s="34">
        <v>10000000</v>
      </c>
      <c r="L67" s="33" t="s">
        <v>43</v>
      </c>
      <c r="M67" s="35">
        <f t="shared" si="3"/>
        <v>10000000</v>
      </c>
      <c r="N67" s="31" t="s">
        <v>54</v>
      </c>
      <c r="O67" s="31" t="s">
        <v>44</v>
      </c>
      <c r="P67" s="33" t="s">
        <v>45</v>
      </c>
      <c r="Q67" s="33">
        <v>0</v>
      </c>
      <c r="R67" s="33">
        <v>0</v>
      </c>
      <c r="S67" s="33">
        <v>0</v>
      </c>
      <c r="T67" s="33">
        <v>0</v>
      </c>
      <c r="U67" s="33">
        <v>0</v>
      </c>
      <c r="V67" s="33">
        <f t="shared" si="4"/>
        <v>0</v>
      </c>
      <c r="W67" s="33" t="s">
        <v>59</v>
      </c>
      <c r="X67" s="33" t="str">
        <f t="shared" si="5"/>
        <v>M3</v>
      </c>
      <c r="Y67" s="33"/>
      <c r="Z67" s="31"/>
      <c r="AA67" s="24"/>
      <c r="AB67" s="24"/>
      <c r="AC67" s="24"/>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row>
    <row r="68" spans="1:709" s="36" customFormat="1" ht="85.5">
      <c r="A68" s="29">
        <v>71</v>
      </c>
      <c r="B68" s="28" t="s">
        <v>241</v>
      </c>
      <c r="C68" s="30" t="s">
        <v>242</v>
      </c>
      <c r="D68" s="31" t="s">
        <v>238</v>
      </c>
      <c r="E68" s="31" t="s">
        <v>67</v>
      </c>
      <c r="F68" s="31" t="s">
        <v>77</v>
      </c>
      <c r="G68" s="32"/>
      <c r="H68" s="31" t="s">
        <v>239</v>
      </c>
      <c r="I68" s="70" t="s">
        <v>240</v>
      </c>
      <c r="J68" s="33">
        <f>3*12</f>
        <v>36</v>
      </c>
      <c r="K68" s="34">
        <v>6300000</v>
      </c>
      <c r="L68" s="33" t="s">
        <v>43</v>
      </c>
      <c r="M68" s="35">
        <f t="shared" si="3"/>
        <v>6300000</v>
      </c>
      <c r="N68" s="31" t="s">
        <v>57</v>
      </c>
      <c r="O68" s="31" t="s">
        <v>44</v>
      </c>
      <c r="P68" s="33" t="s">
        <v>45</v>
      </c>
      <c r="Q68" s="33">
        <v>0</v>
      </c>
      <c r="R68" s="33">
        <v>0</v>
      </c>
      <c r="S68" s="33">
        <v>0</v>
      </c>
      <c r="T68" s="33">
        <v>0</v>
      </c>
      <c r="U68" s="33">
        <v>0</v>
      </c>
      <c r="V68" s="33">
        <f t="shared" si="4"/>
        <v>0</v>
      </c>
      <c r="W68" s="33" t="s">
        <v>59</v>
      </c>
      <c r="X68" s="33" t="str">
        <f t="shared" si="5"/>
        <v>M3</v>
      </c>
      <c r="Y68" s="33"/>
      <c r="Z68" s="31"/>
      <c r="AA68" s="24"/>
      <c r="AB68" s="24"/>
      <c r="AC68" s="24"/>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row>
    <row r="69" spans="1:709" s="36" customFormat="1" ht="85.5">
      <c r="A69" s="29">
        <v>72</v>
      </c>
      <c r="B69" s="28" t="s">
        <v>243</v>
      </c>
      <c r="C69" s="30" t="s">
        <v>244</v>
      </c>
      <c r="D69" s="31" t="s">
        <v>238</v>
      </c>
      <c r="E69" s="31" t="s">
        <v>67</v>
      </c>
      <c r="F69" s="31" t="s">
        <v>77</v>
      </c>
      <c r="G69" s="32"/>
      <c r="H69" s="31" t="s">
        <v>239</v>
      </c>
      <c r="I69" s="70" t="s">
        <v>240</v>
      </c>
      <c r="J69" s="33">
        <f>5*12</f>
        <v>60</v>
      </c>
      <c r="K69" s="34">
        <v>10000000</v>
      </c>
      <c r="L69" s="33" t="s">
        <v>43</v>
      </c>
      <c r="M69" s="35">
        <f t="shared" si="3"/>
        <v>10000000</v>
      </c>
      <c r="N69" s="31" t="s">
        <v>57</v>
      </c>
      <c r="O69" s="31" t="s">
        <v>44</v>
      </c>
      <c r="P69" s="33" t="s">
        <v>45</v>
      </c>
      <c r="Q69" s="33">
        <v>0</v>
      </c>
      <c r="R69" s="33">
        <v>0</v>
      </c>
      <c r="S69" s="33">
        <v>0</v>
      </c>
      <c r="T69" s="33">
        <v>0</v>
      </c>
      <c r="U69" s="33">
        <v>0</v>
      </c>
      <c r="V69" s="33">
        <f t="shared" si="4"/>
        <v>0</v>
      </c>
      <c r="W69" s="33" t="s">
        <v>59</v>
      </c>
      <c r="X69" s="33" t="str">
        <f t="shared" si="5"/>
        <v>M3</v>
      </c>
      <c r="Y69" s="33"/>
      <c r="Z69" s="31"/>
      <c r="AA69" s="24"/>
      <c r="AB69" s="24"/>
      <c r="AC69" s="24"/>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row>
    <row r="70" spans="1:709" s="36" customFormat="1" ht="85.5">
      <c r="A70" s="29">
        <v>73</v>
      </c>
      <c r="B70" s="28" t="s">
        <v>245</v>
      </c>
      <c r="C70" s="30" t="s">
        <v>246</v>
      </c>
      <c r="D70" s="31" t="s">
        <v>238</v>
      </c>
      <c r="E70" s="31" t="s">
        <v>67</v>
      </c>
      <c r="F70" s="31" t="s">
        <v>77</v>
      </c>
      <c r="G70" s="32"/>
      <c r="H70" s="31" t="s">
        <v>239</v>
      </c>
      <c r="I70" s="70" t="s">
        <v>240</v>
      </c>
      <c r="J70" s="33">
        <f>5*12</f>
        <v>60</v>
      </c>
      <c r="K70" s="34">
        <v>15000000</v>
      </c>
      <c r="L70" s="33" t="s">
        <v>43</v>
      </c>
      <c r="M70" s="35">
        <f t="shared" si="3"/>
        <v>15000000</v>
      </c>
      <c r="N70" s="31" t="s">
        <v>54</v>
      </c>
      <c r="O70" s="31" t="s">
        <v>44</v>
      </c>
      <c r="P70" s="33" t="s">
        <v>45</v>
      </c>
      <c r="Q70" s="33">
        <v>0</v>
      </c>
      <c r="R70" s="33">
        <v>0</v>
      </c>
      <c r="S70" s="33">
        <v>0</v>
      </c>
      <c r="T70" s="33">
        <v>0</v>
      </c>
      <c r="U70" s="33">
        <v>0</v>
      </c>
      <c r="V70" s="33">
        <f t="shared" si="4"/>
        <v>0</v>
      </c>
      <c r="W70" s="33" t="s">
        <v>59</v>
      </c>
      <c r="X70" s="33" t="str">
        <f t="shared" si="5"/>
        <v>M3</v>
      </c>
      <c r="Y70" s="33"/>
      <c r="Z70" s="31"/>
      <c r="AA70" s="24"/>
      <c r="AB70" s="24"/>
      <c r="AC70" s="24"/>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row>
    <row r="71" spans="1:709" s="36" customFormat="1" ht="128.25">
      <c r="A71" s="29">
        <v>74</v>
      </c>
      <c r="B71" s="28" t="s">
        <v>247</v>
      </c>
      <c r="C71" s="30" t="s">
        <v>248</v>
      </c>
      <c r="D71" s="31" t="s">
        <v>249</v>
      </c>
      <c r="E71" s="31" t="s">
        <v>67</v>
      </c>
      <c r="F71" s="31" t="s">
        <v>77</v>
      </c>
      <c r="G71" s="32" t="s">
        <v>250</v>
      </c>
      <c r="H71" s="31" t="s">
        <v>251</v>
      </c>
      <c r="I71" s="70" t="s">
        <v>252</v>
      </c>
      <c r="J71" s="33" t="s">
        <v>64</v>
      </c>
      <c r="K71" s="34">
        <v>500000</v>
      </c>
      <c r="L71" s="33" t="s">
        <v>43</v>
      </c>
      <c r="M71" s="35">
        <f t="shared" si="3"/>
        <v>500000</v>
      </c>
      <c r="N71" s="31" t="s">
        <v>49</v>
      </c>
      <c r="O71" s="31" t="s">
        <v>44</v>
      </c>
      <c r="P71" s="33" t="s">
        <v>45</v>
      </c>
      <c r="Q71" s="33">
        <v>0</v>
      </c>
      <c r="R71" s="33">
        <v>0</v>
      </c>
      <c r="S71" s="33">
        <v>0</v>
      </c>
      <c r="T71" s="33">
        <v>0</v>
      </c>
      <c r="U71" s="33">
        <v>0</v>
      </c>
      <c r="V71" s="33">
        <f t="shared" si="4"/>
        <v>0</v>
      </c>
      <c r="W71" s="33" t="s">
        <v>59</v>
      </c>
      <c r="X71" s="33" t="str">
        <f t="shared" si="5"/>
        <v>M3</v>
      </c>
      <c r="Y71" s="33"/>
      <c r="Z71" s="31"/>
      <c r="AA71" s="24"/>
      <c r="AB71" s="24"/>
      <c r="AC71" s="24"/>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row>
    <row r="72" spans="1:709" s="69" customFormat="1" ht="108">
      <c r="A72" s="60">
        <v>75</v>
      </c>
      <c r="B72" s="61" t="s">
        <v>293</v>
      </c>
      <c r="C72" s="62" t="s">
        <v>253</v>
      </c>
      <c r="D72" s="63" t="s">
        <v>254</v>
      </c>
      <c r="E72" s="63" t="s">
        <v>67</v>
      </c>
      <c r="F72" s="63" t="s">
        <v>77</v>
      </c>
      <c r="G72" s="64" t="s">
        <v>294</v>
      </c>
      <c r="H72" s="63" t="s">
        <v>295</v>
      </c>
      <c r="I72" s="64"/>
      <c r="J72" s="66">
        <f>5*12</f>
        <v>60</v>
      </c>
      <c r="K72" s="67" t="s">
        <v>296</v>
      </c>
      <c r="L72" s="66" t="s">
        <v>43</v>
      </c>
      <c r="M72" s="68" t="str">
        <f t="shared" si="3"/>
        <v>1000000 42.000.000</v>
      </c>
      <c r="N72" s="63" t="s">
        <v>49</v>
      </c>
      <c r="O72" s="63" t="s">
        <v>44</v>
      </c>
      <c r="P72" s="66" t="s">
        <v>45</v>
      </c>
      <c r="Q72" s="66">
        <v>0</v>
      </c>
      <c r="R72" s="66">
        <v>0</v>
      </c>
      <c r="S72" s="66">
        <v>0</v>
      </c>
      <c r="T72" s="66">
        <v>0</v>
      </c>
      <c r="U72" s="66">
        <v>0</v>
      </c>
      <c r="V72" s="66">
        <f t="shared" si="4"/>
        <v>0</v>
      </c>
      <c r="W72" s="66" t="s">
        <v>59</v>
      </c>
      <c r="X72" s="66" t="str">
        <f t="shared" si="5"/>
        <v>M3</v>
      </c>
      <c r="Y72" s="66"/>
      <c r="Z72" s="63"/>
      <c r="AA72" s="24"/>
      <c r="AB72" s="24"/>
      <c r="AC72" s="24"/>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row>
    <row r="73" spans="1:709" s="48" customFormat="1" ht="57">
      <c r="A73" s="40">
        <v>76</v>
      </c>
      <c r="B73" s="41" t="s">
        <v>292</v>
      </c>
      <c r="C73" s="42" t="s">
        <v>257</v>
      </c>
      <c r="D73" s="43" t="s">
        <v>254</v>
      </c>
      <c r="E73" s="43" t="s">
        <v>67</v>
      </c>
      <c r="F73" s="43" t="s">
        <v>77</v>
      </c>
      <c r="G73" s="44" t="s">
        <v>255</v>
      </c>
      <c r="H73" s="43" t="s">
        <v>256</v>
      </c>
      <c r="I73" s="44"/>
      <c r="J73" s="45">
        <f>3*12</f>
        <v>36</v>
      </c>
      <c r="K73" s="46">
        <v>800000</v>
      </c>
      <c r="L73" s="45" t="s">
        <v>43</v>
      </c>
      <c r="M73" s="47">
        <f t="shared" si="3"/>
        <v>800000</v>
      </c>
      <c r="N73" s="43" t="s">
        <v>58</v>
      </c>
      <c r="O73" s="43" t="s">
        <v>44</v>
      </c>
      <c r="P73" s="45" t="s">
        <v>45</v>
      </c>
      <c r="Q73" s="45">
        <v>0</v>
      </c>
      <c r="R73" s="45">
        <v>0</v>
      </c>
      <c r="S73" s="45">
        <v>0</v>
      </c>
      <c r="T73" s="45">
        <v>0</v>
      </c>
      <c r="U73" s="45">
        <v>0</v>
      </c>
      <c r="V73" s="45">
        <f t="shared" si="4"/>
        <v>0</v>
      </c>
      <c r="W73" s="45" t="s">
        <v>59</v>
      </c>
      <c r="X73" s="45" t="str">
        <f t="shared" si="5"/>
        <v>M3</v>
      </c>
      <c r="Y73" s="45"/>
      <c r="Z73" s="43"/>
      <c r="AA73" s="133"/>
      <c r="AB73" s="133"/>
      <c r="AC73" s="133"/>
    </row>
    <row r="74" spans="1:709" s="48" customFormat="1" ht="57">
      <c r="A74" s="40">
        <v>77</v>
      </c>
      <c r="B74" s="41" t="s">
        <v>258</v>
      </c>
      <c r="C74" s="42" t="s">
        <v>259</v>
      </c>
      <c r="D74" s="43" t="s">
        <v>254</v>
      </c>
      <c r="E74" s="43" t="s">
        <v>67</v>
      </c>
      <c r="F74" s="43" t="s">
        <v>77</v>
      </c>
      <c r="G74" s="44" t="s">
        <v>255</v>
      </c>
      <c r="H74" s="43" t="s">
        <v>256</v>
      </c>
      <c r="I74" s="44"/>
      <c r="J74" s="45">
        <f>3*12</f>
        <v>36</v>
      </c>
      <c r="K74" s="46">
        <v>900000</v>
      </c>
      <c r="L74" s="45" t="s">
        <v>43</v>
      </c>
      <c r="M74" s="47">
        <f t="shared" si="3"/>
        <v>900000</v>
      </c>
      <c r="N74" s="43" t="s">
        <v>46</v>
      </c>
      <c r="O74" s="43" t="s">
        <v>44</v>
      </c>
      <c r="P74" s="45" t="s">
        <v>45</v>
      </c>
      <c r="Q74" s="45">
        <v>0</v>
      </c>
      <c r="R74" s="45">
        <v>0</v>
      </c>
      <c r="S74" s="45">
        <v>0</v>
      </c>
      <c r="T74" s="45">
        <v>0</v>
      </c>
      <c r="U74" s="45">
        <v>0</v>
      </c>
      <c r="V74" s="45">
        <f t="shared" si="4"/>
        <v>0</v>
      </c>
      <c r="W74" s="45" t="s">
        <v>59</v>
      </c>
      <c r="X74" s="45" t="str">
        <f t="shared" si="5"/>
        <v>M3</v>
      </c>
      <c r="Y74" s="45"/>
      <c r="Z74" s="43"/>
      <c r="AA74" s="133"/>
      <c r="AB74" s="133"/>
      <c r="AC74" s="133"/>
    </row>
    <row r="75" spans="1:709" s="69" customFormat="1" ht="85.5">
      <c r="A75" s="60">
        <v>78</v>
      </c>
      <c r="B75" s="61" t="s">
        <v>260</v>
      </c>
      <c r="C75" s="62" t="s">
        <v>261</v>
      </c>
      <c r="D75" s="72" t="s">
        <v>301</v>
      </c>
      <c r="E75" s="72" t="s">
        <v>300</v>
      </c>
      <c r="F75" s="63" t="s">
        <v>77</v>
      </c>
      <c r="G75" s="64" t="s">
        <v>298</v>
      </c>
      <c r="H75" s="73" t="s">
        <v>297</v>
      </c>
      <c r="I75" s="64"/>
      <c r="J75" s="66">
        <f>3*12</f>
        <v>36</v>
      </c>
      <c r="K75" s="67">
        <v>6103213.2599999998</v>
      </c>
      <c r="L75" s="66" t="s">
        <v>55</v>
      </c>
      <c r="M75" s="68">
        <f t="shared" si="3"/>
        <v>6818509.8540719999</v>
      </c>
      <c r="N75" s="63" t="s">
        <v>63</v>
      </c>
      <c r="O75" s="63" t="s">
        <v>50</v>
      </c>
      <c r="P75" s="66" t="s">
        <v>45</v>
      </c>
      <c r="Q75" s="66"/>
      <c r="R75" s="66"/>
      <c r="S75" s="66"/>
      <c r="T75" s="66"/>
      <c r="U75" s="66"/>
      <c r="V75" s="66"/>
      <c r="W75" s="66"/>
      <c r="X75" s="66"/>
      <c r="Y75" s="66"/>
      <c r="Z75" s="63"/>
      <c r="AA75" s="24"/>
      <c r="AB75" s="24"/>
      <c r="AC75" s="24"/>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row>
    <row r="76" spans="1:709" s="48" customFormat="1" ht="57">
      <c r="A76" s="40">
        <v>79</v>
      </c>
      <c r="B76" s="41" t="s">
        <v>262</v>
      </c>
      <c r="C76" s="42" t="s">
        <v>263</v>
      </c>
      <c r="D76" s="43" t="s">
        <v>254</v>
      </c>
      <c r="E76" s="43" t="s">
        <v>67</v>
      </c>
      <c r="F76" s="43" t="s">
        <v>77</v>
      </c>
      <c r="G76" s="44" t="s">
        <v>255</v>
      </c>
      <c r="H76" s="43" t="s">
        <v>256</v>
      </c>
      <c r="I76" s="44"/>
      <c r="J76" s="45">
        <f>5*12</f>
        <v>60</v>
      </c>
      <c r="K76" s="46">
        <v>3000000</v>
      </c>
      <c r="L76" s="45" t="s">
        <v>43</v>
      </c>
      <c r="M76" s="47">
        <f t="shared" si="3"/>
        <v>3000000</v>
      </c>
      <c r="N76" s="43" t="s">
        <v>49</v>
      </c>
      <c r="O76" s="43" t="s">
        <v>44</v>
      </c>
      <c r="P76" s="45" t="s">
        <v>45</v>
      </c>
      <c r="Q76" s="45">
        <v>0</v>
      </c>
      <c r="R76" s="45">
        <v>0</v>
      </c>
      <c r="S76" s="45">
        <v>0</v>
      </c>
      <c r="T76" s="45">
        <v>0</v>
      </c>
      <c r="U76" s="45">
        <v>0</v>
      </c>
      <c r="V76" s="45">
        <f t="shared" si="4"/>
        <v>0</v>
      </c>
      <c r="W76" s="45" t="s">
        <v>59</v>
      </c>
      <c r="X76" s="45" t="str">
        <f t="shared" si="5"/>
        <v>M3</v>
      </c>
      <c r="Y76" s="45"/>
      <c r="Z76" s="43"/>
      <c r="AA76" s="133"/>
      <c r="AB76" s="133"/>
      <c r="AC76" s="133"/>
    </row>
    <row r="77" spans="1:709" s="36" customFormat="1" ht="57">
      <c r="A77" s="29">
        <v>80</v>
      </c>
      <c r="B77" s="28" t="s">
        <v>264</v>
      </c>
      <c r="C77" s="30" t="s">
        <v>265</v>
      </c>
      <c r="D77" s="31" t="s">
        <v>266</v>
      </c>
      <c r="E77" s="31" t="s">
        <v>67</v>
      </c>
      <c r="F77" s="31" t="s">
        <v>77</v>
      </c>
      <c r="G77" s="32"/>
      <c r="H77" s="39" t="s">
        <v>267</v>
      </c>
      <c r="I77" s="32"/>
      <c r="J77" s="33">
        <f>1.5*12</f>
        <v>18</v>
      </c>
      <c r="K77" s="34">
        <v>350000</v>
      </c>
      <c r="L77" s="33" t="s">
        <v>43</v>
      </c>
      <c r="M77" s="35">
        <f t="shared" si="3"/>
        <v>350000</v>
      </c>
      <c r="N77" s="31" t="s">
        <v>68</v>
      </c>
      <c r="O77" s="31" t="s">
        <v>44</v>
      </c>
      <c r="P77" s="33" t="s">
        <v>45</v>
      </c>
      <c r="Q77" s="33">
        <v>0</v>
      </c>
      <c r="R77" s="33">
        <v>0</v>
      </c>
      <c r="S77" s="33">
        <v>0</v>
      </c>
      <c r="T77" s="33">
        <v>0</v>
      </c>
      <c r="U77" s="33">
        <v>0</v>
      </c>
      <c r="V77" s="33">
        <f t="shared" si="4"/>
        <v>0</v>
      </c>
      <c r="W77" s="33" t="s">
        <v>59</v>
      </c>
      <c r="X77" s="33" t="str">
        <f t="shared" si="5"/>
        <v>M3</v>
      </c>
      <c r="Y77" s="33"/>
      <c r="Z77" s="31"/>
      <c r="AA77" s="24"/>
      <c r="AB77" s="24"/>
      <c r="AC77" s="24"/>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row>
    <row r="78" spans="1:709" s="69" customFormat="1" ht="57">
      <c r="A78" s="60">
        <v>81</v>
      </c>
      <c r="B78" s="61" t="s">
        <v>268</v>
      </c>
      <c r="C78" s="62" t="s">
        <v>269</v>
      </c>
      <c r="D78" s="135" t="s">
        <v>338</v>
      </c>
      <c r="E78" s="63" t="s">
        <v>67</v>
      </c>
      <c r="F78" s="63" t="s">
        <v>77</v>
      </c>
      <c r="G78" s="64" t="s">
        <v>270</v>
      </c>
      <c r="H78" s="65" t="s">
        <v>271</v>
      </c>
      <c r="I78" s="64"/>
      <c r="J78" s="66">
        <f>12*1</f>
        <v>12</v>
      </c>
      <c r="K78" s="67">
        <v>200000</v>
      </c>
      <c r="L78" s="66" t="s">
        <v>43</v>
      </c>
      <c r="M78" s="68">
        <f t="shared" si="3"/>
        <v>200000</v>
      </c>
      <c r="N78" s="63" t="s">
        <v>57</v>
      </c>
      <c r="O78" s="63" t="s">
        <v>44</v>
      </c>
      <c r="P78" s="66" t="s">
        <v>45</v>
      </c>
      <c r="Q78" s="66">
        <v>0</v>
      </c>
      <c r="R78" s="66">
        <v>0</v>
      </c>
      <c r="S78" s="66">
        <v>0</v>
      </c>
      <c r="T78" s="66">
        <v>0</v>
      </c>
      <c r="U78" s="66">
        <v>0</v>
      </c>
      <c r="V78" s="66">
        <f t="shared" si="4"/>
        <v>0</v>
      </c>
      <c r="W78" s="66" t="s">
        <v>59</v>
      </c>
      <c r="X78" s="66" t="str">
        <f t="shared" si="5"/>
        <v>M3</v>
      </c>
      <c r="Y78" s="66"/>
      <c r="Z78" s="63"/>
      <c r="AA78" s="130"/>
      <c r="AB78" s="130"/>
      <c r="AC78" s="130"/>
    </row>
    <row r="79" spans="1:709" s="36" customFormat="1" ht="99.75">
      <c r="A79" s="29">
        <v>82</v>
      </c>
      <c r="B79" s="28" t="s">
        <v>272</v>
      </c>
      <c r="C79" s="30" t="s">
        <v>273</v>
      </c>
      <c r="D79" s="31" t="s">
        <v>274</v>
      </c>
      <c r="E79" s="31" t="s">
        <v>67</v>
      </c>
      <c r="F79" s="31" t="s">
        <v>77</v>
      </c>
      <c r="G79" s="32" t="s">
        <v>275</v>
      </c>
      <c r="H79" s="39" t="s">
        <v>276</v>
      </c>
      <c r="I79" s="70" t="s">
        <v>277</v>
      </c>
      <c r="J79" s="33">
        <f>12*1.5</f>
        <v>18</v>
      </c>
      <c r="K79" s="34">
        <v>243900</v>
      </c>
      <c r="L79" s="33" t="s">
        <v>43</v>
      </c>
      <c r="M79" s="35">
        <f t="shared" si="3"/>
        <v>243900</v>
      </c>
      <c r="N79" s="31" t="s">
        <v>58</v>
      </c>
      <c r="O79" s="31" t="s">
        <v>44</v>
      </c>
      <c r="P79" s="33" t="s">
        <v>45</v>
      </c>
      <c r="Q79" s="33"/>
      <c r="R79" s="33"/>
      <c r="S79" s="33"/>
      <c r="T79" s="33"/>
      <c r="U79" s="33"/>
      <c r="V79" s="33"/>
      <c r="W79" s="33"/>
      <c r="X79" s="33"/>
      <c r="Y79" s="33"/>
      <c r="Z79" s="31"/>
      <c r="AA79" s="24"/>
      <c r="AB79" s="24"/>
      <c r="AC79" s="24"/>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row>
    <row r="80" spans="1:709" s="69" customFormat="1" ht="99.75">
      <c r="A80" s="60">
        <v>83</v>
      </c>
      <c r="B80" s="61" t="s">
        <v>278</v>
      </c>
      <c r="C80" s="62" t="s">
        <v>279</v>
      </c>
      <c r="D80" s="63" t="s">
        <v>274</v>
      </c>
      <c r="E80" s="63" t="s">
        <v>67</v>
      </c>
      <c r="F80" s="63" t="s">
        <v>77</v>
      </c>
      <c r="G80" s="64" t="s">
        <v>275</v>
      </c>
      <c r="H80" s="63" t="s">
        <v>276</v>
      </c>
      <c r="I80" s="134" t="s">
        <v>277</v>
      </c>
      <c r="J80" s="66">
        <f>3*12</f>
        <v>36</v>
      </c>
      <c r="K80" s="67">
        <v>1526000</v>
      </c>
      <c r="L80" s="66" t="s">
        <v>43</v>
      </c>
      <c r="M80" s="68">
        <f t="shared" si="3"/>
        <v>1526000</v>
      </c>
      <c r="N80" s="63" t="s">
        <v>68</v>
      </c>
      <c r="O80" s="63" t="s">
        <v>44</v>
      </c>
      <c r="P80" s="66" t="s">
        <v>45</v>
      </c>
      <c r="Q80" s="66"/>
      <c r="R80" s="66"/>
      <c r="S80" s="66"/>
      <c r="T80" s="66"/>
      <c r="U80" s="66"/>
      <c r="V80" s="66"/>
      <c r="W80" s="66"/>
      <c r="X80" s="66"/>
      <c r="Y80" s="66"/>
      <c r="Z80" s="63"/>
      <c r="AA80" s="130"/>
      <c r="AB80" s="130"/>
      <c r="AC80" s="130"/>
    </row>
    <row r="81" spans="1:709" s="69" customFormat="1" ht="85.5">
      <c r="A81" s="76">
        <v>84</v>
      </c>
      <c r="B81" s="77" t="s">
        <v>280</v>
      </c>
      <c r="C81" s="78" t="s">
        <v>281</v>
      </c>
      <c r="D81" s="79" t="s">
        <v>299</v>
      </c>
      <c r="E81" s="79" t="s">
        <v>300</v>
      </c>
      <c r="F81" s="80" t="s">
        <v>77</v>
      </c>
      <c r="G81" s="81" t="s">
        <v>298</v>
      </c>
      <c r="H81" s="73" t="s">
        <v>297</v>
      </c>
      <c r="I81" s="81"/>
      <c r="J81" s="82">
        <f>5*12</f>
        <v>60</v>
      </c>
      <c r="K81" s="83">
        <v>8000000</v>
      </c>
      <c r="L81" s="82" t="s">
        <v>55</v>
      </c>
      <c r="M81" s="84">
        <f t="shared" si="3"/>
        <v>8937600</v>
      </c>
      <c r="N81" s="80" t="s">
        <v>63</v>
      </c>
      <c r="O81" s="80" t="s">
        <v>50</v>
      </c>
      <c r="P81" s="82" t="s">
        <v>45</v>
      </c>
      <c r="Q81" s="82"/>
      <c r="R81" s="82"/>
      <c r="S81" s="82"/>
      <c r="T81" s="82"/>
      <c r="U81" s="82"/>
      <c r="V81" s="82"/>
      <c r="W81" s="82"/>
      <c r="X81" s="82"/>
      <c r="Y81" s="82"/>
      <c r="Z81" s="80"/>
      <c r="AA81" s="24"/>
      <c r="AB81" s="24"/>
      <c r="AC81" s="24"/>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row>
    <row r="82" spans="1:709" ht="28.5">
      <c r="A82" s="85"/>
      <c r="B82" s="119" t="s">
        <v>343</v>
      </c>
      <c r="C82" s="120"/>
      <c r="D82" s="120"/>
      <c r="E82" s="120"/>
      <c r="F82" s="120"/>
      <c r="G82" s="120"/>
      <c r="H82" s="120"/>
      <c r="I82" s="120"/>
      <c r="J82" s="121"/>
      <c r="K82" s="86"/>
      <c r="L82" s="86"/>
      <c r="M82" s="86"/>
      <c r="N82" s="86"/>
      <c r="O82" s="86"/>
      <c r="P82" s="86"/>
      <c r="Q82" s="86"/>
      <c r="R82" s="86"/>
      <c r="S82" s="86"/>
      <c r="T82" s="86"/>
      <c r="U82" s="86"/>
      <c r="V82" s="86"/>
      <c r="W82" s="86"/>
      <c r="X82" s="86"/>
      <c r="Y82" s="86"/>
      <c r="Z82" s="86"/>
    </row>
    <row r="83" spans="1:709" s="27" customFormat="1" ht="57">
      <c r="A83" s="87">
        <v>1</v>
      </c>
      <c r="B83" s="148" t="s">
        <v>302</v>
      </c>
      <c r="C83" s="87" t="s">
        <v>306</v>
      </c>
      <c r="D83" s="90" t="s">
        <v>303</v>
      </c>
      <c r="E83" s="87" t="s">
        <v>67</v>
      </c>
      <c r="F83" s="149" t="s">
        <v>77</v>
      </c>
      <c r="G83" s="90" t="s">
        <v>305</v>
      </c>
      <c r="H83" s="90" t="s">
        <v>71</v>
      </c>
      <c r="I83" s="150" t="s">
        <v>344</v>
      </c>
      <c r="J83" s="87" t="s">
        <v>308</v>
      </c>
      <c r="K83" s="92" t="s">
        <v>307</v>
      </c>
      <c r="L83" s="91" t="s">
        <v>43</v>
      </c>
      <c r="M83" s="87"/>
      <c r="N83" s="87"/>
      <c r="O83" s="87"/>
      <c r="P83" s="87"/>
      <c r="Q83" s="87"/>
      <c r="R83" s="87"/>
      <c r="S83" s="87"/>
      <c r="T83" s="87"/>
      <c r="U83" s="87"/>
      <c r="V83" s="87"/>
      <c r="W83" s="87"/>
      <c r="X83" s="87"/>
      <c r="Y83" s="87"/>
      <c r="Z83" s="87"/>
    </row>
    <row r="84" spans="1:709" ht="57">
      <c r="A84" s="87">
        <v>2</v>
      </c>
      <c r="B84" s="89" t="s">
        <v>309</v>
      </c>
      <c r="C84" s="87" t="s">
        <v>306</v>
      </c>
      <c r="D84" s="90" t="s">
        <v>303</v>
      </c>
      <c r="E84" s="87" t="s">
        <v>67</v>
      </c>
      <c r="F84" s="149" t="s">
        <v>77</v>
      </c>
      <c r="G84" s="90" t="s">
        <v>305</v>
      </c>
      <c r="H84" s="90" t="s">
        <v>71</v>
      </c>
      <c r="I84" s="150" t="s">
        <v>304</v>
      </c>
      <c r="J84" s="87" t="s">
        <v>311</v>
      </c>
      <c r="K84" s="93" t="s">
        <v>310</v>
      </c>
      <c r="L84" s="91" t="s">
        <v>43</v>
      </c>
      <c r="M84" s="88"/>
      <c r="N84" s="88"/>
      <c r="O84" s="88"/>
      <c r="P84" s="88"/>
      <c r="Q84" s="88"/>
      <c r="R84" s="88"/>
      <c r="S84" s="88"/>
      <c r="T84" s="88"/>
      <c r="U84" s="88"/>
      <c r="V84" s="88"/>
      <c r="W84" s="88"/>
      <c r="X84" s="88"/>
      <c r="Y84" s="88"/>
      <c r="Z84" s="88"/>
    </row>
    <row r="85" spans="1:709" s="99" customFormat="1" ht="57">
      <c r="A85" s="87">
        <v>3</v>
      </c>
      <c r="B85" s="151" t="s">
        <v>312</v>
      </c>
      <c r="C85" s="97" t="s">
        <v>306</v>
      </c>
      <c r="D85" s="98" t="s">
        <v>303</v>
      </c>
      <c r="E85" s="97" t="s">
        <v>67</v>
      </c>
      <c r="F85" s="102" t="s">
        <v>77</v>
      </c>
      <c r="G85" s="98" t="s">
        <v>305</v>
      </c>
      <c r="H85" s="98" t="s">
        <v>71</v>
      </c>
      <c r="I85" s="152" t="s">
        <v>304</v>
      </c>
      <c r="J85" s="97" t="s">
        <v>314</v>
      </c>
      <c r="K85" s="151" t="s">
        <v>313</v>
      </c>
      <c r="L85" s="96" t="s">
        <v>43</v>
      </c>
      <c r="M85" s="97"/>
      <c r="N85" s="97"/>
      <c r="O85" s="97"/>
      <c r="P85" s="97"/>
      <c r="Q85" s="97"/>
      <c r="R85" s="97"/>
      <c r="S85" s="97"/>
      <c r="T85" s="97"/>
      <c r="U85" s="97"/>
      <c r="V85" s="97"/>
      <c r="W85" s="97"/>
      <c r="X85" s="97"/>
      <c r="Y85" s="97"/>
      <c r="Z85" s="97"/>
    </row>
    <row r="86" spans="1:709" s="94" customFormat="1" ht="76.5">
      <c r="A86" s="87">
        <v>4</v>
      </c>
      <c r="B86" s="100" t="s">
        <v>315</v>
      </c>
      <c r="C86" s="88"/>
      <c r="D86" s="100" t="s">
        <v>319</v>
      </c>
      <c r="E86" s="97" t="s">
        <v>67</v>
      </c>
      <c r="F86" s="102" t="s">
        <v>77</v>
      </c>
      <c r="G86" s="95" t="s">
        <v>318</v>
      </c>
      <c r="H86" s="95" t="s">
        <v>316</v>
      </c>
      <c r="I86" s="103" t="s">
        <v>317</v>
      </c>
      <c r="J86" s="87" t="s">
        <v>320</v>
      </c>
      <c r="K86" s="88"/>
      <c r="L86" s="144"/>
      <c r="M86" s="88"/>
      <c r="N86" s="88"/>
      <c r="O86" s="88"/>
      <c r="P86" s="88"/>
      <c r="Q86" s="88"/>
      <c r="R86" s="88"/>
      <c r="S86" s="88"/>
      <c r="T86" s="88"/>
      <c r="U86" s="88"/>
      <c r="V86" s="88"/>
      <c r="W86" s="88"/>
      <c r="X86" s="88"/>
      <c r="Y86" s="88"/>
      <c r="Z86" s="88"/>
    </row>
    <row r="87" spans="1:709" ht="76.5">
      <c r="A87" s="87">
        <v>5</v>
      </c>
      <c r="B87" s="101" t="s">
        <v>321</v>
      </c>
      <c r="C87" s="88"/>
      <c r="D87" s="100" t="s">
        <v>319</v>
      </c>
      <c r="E87" s="97" t="s">
        <v>67</v>
      </c>
      <c r="F87" s="102" t="s">
        <v>77</v>
      </c>
      <c r="G87" s="95" t="s">
        <v>318</v>
      </c>
      <c r="H87" s="95" t="s">
        <v>316</v>
      </c>
      <c r="I87" s="103" t="s">
        <v>317</v>
      </c>
      <c r="J87" s="87" t="s">
        <v>320</v>
      </c>
      <c r="K87" s="104" t="s">
        <v>322</v>
      </c>
      <c r="L87" s="145" t="s">
        <v>43</v>
      </c>
      <c r="M87" s="88"/>
      <c r="N87" s="88"/>
      <c r="O87" s="88"/>
      <c r="P87" s="88"/>
      <c r="Q87" s="88"/>
      <c r="R87" s="88"/>
      <c r="S87" s="88"/>
      <c r="T87" s="88"/>
      <c r="U87" s="88"/>
      <c r="V87" s="88"/>
      <c r="W87" s="88"/>
      <c r="X87" s="88"/>
      <c r="Y87" s="88"/>
      <c r="Z87" s="88"/>
    </row>
    <row r="88" spans="1:709" s="108" customFormat="1" ht="51">
      <c r="A88" s="87">
        <v>6</v>
      </c>
      <c r="B88" s="109" t="s">
        <v>323</v>
      </c>
      <c r="C88" s="153"/>
      <c r="D88" s="109" t="s">
        <v>324</v>
      </c>
      <c r="E88" s="136" t="s">
        <v>67</v>
      </c>
      <c r="F88" s="107" t="s">
        <v>77</v>
      </c>
      <c r="G88" s="100" t="s">
        <v>325</v>
      </c>
      <c r="H88" s="154" t="s">
        <v>326</v>
      </c>
      <c r="I88" s="100">
        <v>243812437659</v>
      </c>
      <c r="J88" s="153" t="s">
        <v>311</v>
      </c>
      <c r="K88" s="155">
        <v>10000000</v>
      </c>
      <c r="L88" s="146"/>
      <c r="M88" s="111"/>
      <c r="N88" s="111"/>
      <c r="O88" s="111"/>
      <c r="P88" s="111"/>
      <c r="Q88" s="111"/>
      <c r="R88" s="111"/>
      <c r="S88" s="111"/>
      <c r="T88" s="111"/>
      <c r="U88" s="111"/>
      <c r="V88" s="111"/>
      <c r="W88" s="111"/>
      <c r="X88" s="111"/>
      <c r="Y88" s="111"/>
      <c r="Z88" s="111"/>
    </row>
    <row r="89" spans="1:709" s="114" customFormat="1" ht="76.5">
      <c r="A89" s="87">
        <v>7</v>
      </c>
      <c r="B89" s="112" t="s">
        <v>327</v>
      </c>
      <c r="C89" s="105"/>
      <c r="D89" s="109" t="s">
        <v>331</v>
      </c>
      <c r="E89" s="105" t="s">
        <v>332</v>
      </c>
      <c r="F89" s="107" t="s">
        <v>77</v>
      </c>
      <c r="G89" s="110" t="s">
        <v>328</v>
      </c>
      <c r="H89" s="110" t="s">
        <v>329</v>
      </c>
      <c r="I89" s="110" t="s">
        <v>330</v>
      </c>
      <c r="J89" s="105" t="s">
        <v>311</v>
      </c>
      <c r="K89" s="113">
        <v>14879767</v>
      </c>
      <c r="L89" s="147"/>
      <c r="M89" s="106"/>
      <c r="N89" s="106"/>
      <c r="O89" s="106"/>
      <c r="P89" s="106"/>
      <c r="Q89" s="106"/>
      <c r="R89" s="106"/>
      <c r="S89" s="106"/>
      <c r="T89" s="106"/>
      <c r="U89" s="106"/>
      <c r="V89" s="106"/>
      <c r="W89" s="106"/>
      <c r="X89" s="106"/>
      <c r="Y89" s="106"/>
      <c r="Z89" s="106"/>
    </row>
    <row r="90" spans="1:709" ht="77.25">
      <c r="A90" s="87">
        <v>8</v>
      </c>
      <c r="B90" s="118" t="s">
        <v>336</v>
      </c>
      <c r="C90" s="106"/>
      <c r="D90" s="115" t="s">
        <v>337</v>
      </c>
      <c r="E90" s="97" t="s">
        <v>67</v>
      </c>
      <c r="F90" s="102" t="s">
        <v>77</v>
      </c>
      <c r="G90" s="116" t="s">
        <v>333</v>
      </c>
      <c r="H90" s="109" t="s">
        <v>334</v>
      </c>
      <c r="I90" s="116" t="s">
        <v>335</v>
      </c>
      <c r="J90" s="105" t="s">
        <v>311</v>
      </c>
      <c r="K90" s="117">
        <v>2751670.05</v>
      </c>
      <c r="L90" s="144"/>
      <c r="M90" s="88"/>
      <c r="N90" s="88"/>
      <c r="O90" s="88"/>
      <c r="P90" s="88"/>
      <c r="Q90" s="88"/>
      <c r="R90" s="88"/>
      <c r="S90" s="88"/>
      <c r="T90" s="88"/>
      <c r="U90" s="88"/>
      <c r="V90" s="88"/>
      <c r="W90" s="88"/>
      <c r="X90" s="88"/>
      <c r="Y90" s="88"/>
      <c r="Z90" s="88"/>
    </row>
    <row r="91" spans="1:709" ht="90">
      <c r="A91" s="138">
        <v>9</v>
      </c>
      <c r="B91" s="139" t="s">
        <v>341</v>
      </c>
      <c r="C91" s="140"/>
      <c r="D91" s="141" t="s">
        <v>339</v>
      </c>
      <c r="E91" s="142" t="s">
        <v>67</v>
      </c>
      <c r="F91" s="107" t="s">
        <v>77</v>
      </c>
      <c r="G91" s="107" t="s">
        <v>275</v>
      </c>
      <c r="H91" s="143" t="s">
        <v>276</v>
      </c>
      <c r="I91" s="137" t="s">
        <v>277</v>
      </c>
      <c r="J91" s="143" t="s">
        <v>340</v>
      </c>
      <c r="K91" s="137" t="s">
        <v>342</v>
      </c>
      <c r="L91" s="147"/>
      <c r="M91" s="106"/>
      <c r="N91" s="106"/>
      <c r="O91" s="106"/>
      <c r="P91" s="106"/>
      <c r="Q91" s="106"/>
      <c r="R91" s="106"/>
      <c r="S91" s="106"/>
      <c r="T91" s="106"/>
      <c r="U91" s="106"/>
      <c r="V91" s="106"/>
      <c r="W91" s="106"/>
      <c r="X91" s="106"/>
      <c r="Y91" s="106"/>
      <c r="Z91" s="106"/>
    </row>
    <row r="92" spans="1:709">
      <c r="A92" s="85"/>
      <c r="B92" s="86"/>
      <c r="C92" s="86"/>
      <c r="D92" s="86"/>
      <c r="E92" s="86"/>
      <c r="F92" s="86"/>
      <c r="G92" s="86"/>
      <c r="H92" s="86"/>
      <c r="I92" s="86"/>
      <c r="J92" s="86"/>
      <c r="K92" s="86"/>
      <c r="L92" s="86"/>
      <c r="M92" s="86"/>
      <c r="N92" s="86"/>
      <c r="O92" s="86"/>
      <c r="P92" s="86"/>
      <c r="Q92" s="86"/>
      <c r="R92" s="86"/>
      <c r="S92" s="86"/>
      <c r="T92" s="86"/>
      <c r="U92" s="86"/>
      <c r="V92" s="86"/>
      <c r="W92" s="86"/>
      <c r="X92" s="86"/>
      <c r="Y92" s="86"/>
      <c r="Z92" s="86"/>
    </row>
    <row r="93" spans="1:709">
      <c r="A93" s="85"/>
      <c r="B93" s="86"/>
      <c r="C93" s="86"/>
      <c r="D93" s="86"/>
      <c r="E93" s="86"/>
      <c r="F93" s="86"/>
      <c r="G93" s="86"/>
      <c r="H93" s="86"/>
      <c r="I93" s="86"/>
      <c r="J93" s="86"/>
      <c r="K93" s="86"/>
      <c r="L93" s="86"/>
      <c r="M93" s="86"/>
      <c r="N93" s="86"/>
      <c r="O93" s="86"/>
      <c r="P93" s="86"/>
      <c r="Q93" s="86"/>
      <c r="R93" s="86"/>
      <c r="S93" s="86"/>
      <c r="T93" s="86"/>
      <c r="U93" s="86"/>
      <c r="V93" s="86"/>
      <c r="W93" s="86"/>
      <c r="X93" s="86"/>
      <c r="Y93" s="86"/>
      <c r="Z93" s="86"/>
    </row>
    <row r="94" spans="1:709">
      <c r="A94" s="85"/>
      <c r="B94" s="86"/>
      <c r="C94" s="86"/>
      <c r="D94" s="86"/>
      <c r="E94" s="86"/>
      <c r="F94" s="86"/>
      <c r="G94" s="86"/>
      <c r="H94" s="86"/>
      <c r="I94" s="86"/>
      <c r="J94" s="86"/>
      <c r="K94" s="86"/>
      <c r="L94" s="86"/>
      <c r="M94" s="86"/>
      <c r="N94" s="86"/>
      <c r="O94" s="86"/>
      <c r="P94" s="86"/>
      <c r="Q94" s="86"/>
      <c r="R94" s="86"/>
      <c r="S94" s="86"/>
      <c r="T94" s="86"/>
      <c r="U94" s="86"/>
      <c r="V94" s="86"/>
      <c r="W94" s="86"/>
      <c r="X94" s="86"/>
      <c r="Y94" s="86"/>
      <c r="Z94" s="86"/>
    </row>
  </sheetData>
  <mergeCells count="7">
    <mergeCell ref="B82:J82"/>
    <mergeCell ref="AA27:AB27"/>
    <mergeCell ref="C1:L3"/>
    <mergeCell ref="D27:I27"/>
    <mergeCell ref="J27:P27"/>
    <mergeCell ref="Q27:X27"/>
    <mergeCell ref="Y27:Z27"/>
  </mergeCells>
  <hyperlinks>
    <hyperlink ref="H29" r:id="rId1" display="mailto:longombenza@gmail.com"/>
    <hyperlink ref="H30" r:id="rId2" display="mailto:longombenza@gmail.com"/>
    <hyperlink ref="H32" r:id="rId3"/>
    <hyperlink ref="H36" r:id="rId4" display="mailto:mbuyikalombo@outlook.fr"/>
    <hyperlink ref="H37" r:id="rId5" display="mailto:mbuyikalombo@outlook.fr"/>
    <hyperlink ref="H44" r:id="rId6" display="mailto:ghyslainmulume1@gmail.com"/>
    <hyperlink ref="H45" r:id="rId7"/>
    <hyperlink ref="H47" r:id="rId8"/>
    <hyperlink ref="H52" r:id="rId9" display="mailto:palukupatrick@yahoo.fr"/>
    <hyperlink ref="H58" r:id="rId10"/>
    <hyperlink ref="H59" r:id="rId11" display="mailto:adpacongd01@gmail.com"/>
    <hyperlink ref="H60" r:id="rId12"/>
    <hyperlink ref="H62" r:id="rId13"/>
    <hyperlink ref="H72" r:id="rId14" display="mailto:florentinmugula@gmail.com"/>
    <hyperlink ref="H73" r:id="rId15" display="mailto:florentinmugula@gmail.com"/>
    <hyperlink ref="H74" r:id="rId16" display="mailto:florentinmugula@gmail.com"/>
    <hyperlink ref="H76" r:id="rId17" display="mailto:florentinmugula@gmail.com"/>
    <hyperlink ref="H77" r:id="rId18"/>
    <hyperlink ref="H78" r:id="rId19"/>
    <hyperlink ref="H64" r:id="rId20"/>
    <hyperlink ref="H55" r:id="rId21"/>
    <hyperlink ref="H56" r:id="rId22"/>
    <hyperlink ref="H57" r:id="rId23"/>
    <hyperlink ref="H61" r:id="rId24"/>
    <hyperlink ref="H81" r:id="rId25"/>
    <hyperlink ref="H75" r:id="rId26"/>
    <hyperlink ref="H88" r:id="rId27"/>
    <hyperlink ref="H33" r:id="rId28"/>
    <hyperlink ref="H43" r:id="rId29"/>
    <hyperlink ref="H53" r:id="rId30"/>
    <hyperlink ref="H54" r:id="rId31"/>
    <hyperlink ref="H65" r:id="rId32"/>
    <hyperlink ref="H66" r:id="rId33"/>
    <hyperlink ref="H79" r:id="rId34"/>
    <hyperlink ref="J91" r:id="rId35" display="faustincishugi@gmail.com"/>
    <hyperlink ref="H91" r:id="rId36"/>
  </hyperlinks>
  <pageMargins left="0.7" right="0.7" top="0.75" bottom="0.75" header="0.3" footer="0.3"/>
  <pageSetup paperSize="9" orientation="portrait" r:id="rId37"/>
  <drawing r:id="rId3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5" bottom="0.75" header="0.3" footer="0.3"/>
</worksheet>
</file>

<file path=docProps/CustomMKOP.xml><?xml version="1.0" encoding="utf-8"?>
<Properties xmlns="http://schemas.openxmlformats.org/officeDocument/2006/custom-properties" xmlns:vt="http://schemas.openxmlformats.org/officeDocument/2006/docPropsVTypes">
  <property fmtid="{D5CDD505-2E9C-101B-9397-08002B2CF9AE}" pid="2" name="MKProdID">
    <vt:lpwstr>ZMExtensions</vt:lpwstr>
  </property>
  <property fmtid="{D5CDD505-2E9C-101B-9397-08002B2CF9AE}" pid="3" name="SizeBefore">
    <vt:lpwstr>138183</vt:lpwstr>
  </property>
  <property fmtid="{D5CDD505-2E9C-101B-9397-08002B2CF9AE}" pid="4" name="OptimizationTime">
    <vt:lpwstr>20201119_1650</vt:lpwstr>
  </property>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François MUBILAYI</dc:creator>
  <cp:lastModifiedBy>Cellule Négociation</cp:lastModifiedBy>
  <dcterms:created xsi:type="dcterms:W3CDTF">2020-01-21T13:34:37Z</dcterms:created>
  <dcterms:modified xsi:type="dcterms:W3CDTF">2020-03-12T15:26:22Z</dcterms:modified>
</cp:coreProperties>
</file>